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bookViews>
    <workbookView xWindow="15840" yWindow="580" windowWidth="25600" windowHeight="16060"/>
  </bookViews>
  <sheets>
    <sheet name="Budget" sheetId="2" r:id="rId1"/>
    <sheet name="Wages &amp; Benefits " sheetId="1" r:id="rId2"/>
    <sheet name="Donation Break-Down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  <c r="E33" i="1"/>
  <c r="F33" i="1"/>
  <c r="J33" i="1"/>
  <c r="G33" i="1"/>
  <c r="D48" i="1"/>
  <c r="E48" i="1"/>
  <c r="F48" i="1"/>
  <c r="J48" i="1"/>
  <c r="G48" i="1"/>
  <c r="D14" i="1"/>
  <c r="E14" i="1"/>
  <c r="F14" i="1"/>
  <c r="J14" i="1"/>
  <c r="G14" i="1"/>
  <c r="D13" i="1"/>
  <c r="E13" i="1"/>
  <c r="F13" i="1"/>
  <c r="J13" i="1"/>
  <c r="G13" i="1"/>
  <c r="D12" i="1"/>
  <c r="E12" i="1"/>
  <c r="F12" i="1"/>
  <c r="J12" i="1"/>
  <c r="G12" i="1"/>
  <c r="D11" i="1"/>
  <c r="E11" i="1"/>
  <c r="F11" i="1"/>
  <c r="J11" i="1"/>
  <c r="G11" i="1"/>
  <c r="D10" i="1"/>
  <c r="E10" i="1"/>
  <c r="F10" i="1"/>
  <c r="J10" i="1"/>
  <c r="G10" i="1"/>
  <c r="W20" i="1"/>
  <c r="X20" i="1"/>
  <c r="Y20" i="1"/>
  <c r="AC20" i="1"/>
  <c r="Z20" i="1"/>
  <c r="M14" i="1"/>
  <c r="H27" i="1"/>
  <c r="J26" i="2"/>
  <c r="I27" i="1"/>
  <c r="J25" i="2"/>
  <c r="J27" i="1"/>
  <c r="J24" i="2"/>
  <c r="K27" i="1"/>
  <c r="J23" i="2"/>
  <c r="G27" i="1"/>
  <c r="J22" i="2"/>
  <c r="F18" i="1"/>
  <c r="F27" i="1"/>
  <c r="J15" i="2"/>
  <c r="J49" i="1"/>
  <c r="I49" i="1"/>
  <c r="H49" i="1"/>
  <c r="G49" i="1"/>
  <c r="F49" i="1"/>
  <c r="U15" i="1"/>
  <c r="V15" i="1"/>
  <c r="W15" i="1"/>
  <c r="AA15" i="1"/>
  <c r="X15" i="1"/>
  <c r="F41" i="1"/>
  <c r="K41" i="1"/>
  <c r="K43" i="1"/>
  <c r="J41" i="1"/>
  <c r="C40" i="1"/>
  <c r="D40" i="1"/>
  <c r="F40" i="1"/>
  <c r="J40" i="1"/>
  <c r="J43" i="1"/>
  <c r="I43" i="1"/>
  <c r="H41" i="1"/>
  <c r="H43" i="1"/>
  <c r="G40" i="1"/>
  <c r="G43" i="1"/>
  <c r="F43" i="1"/>
  <c r="J525" i="2"/>
  <c r="J520" i="2"/>
  <c r="J515" i="2"/>
  <c r="J510" i="2"/>
  <c r="J503" i="2"/>
  <c r="J496" i="2"/>
  <c r="J527" i="2"/>
  <c r="J491" i="2"/>
  <c r="I538" i="2"/>
  <c r="J483" i="2"/>
  <c r="J478" i="2"/>
  <c r="J473" i="2"/>
  <c r="J468" i="2"/>
  <c r="J461" i="2"/>
  <c r="J454" i="2"/>
  <c r="J449" i="2"/>
  <c r="I537" i="2"/>
  <c r="J441" i="2"/>
  <c r="J436" i="2"/>
  <c r="J428" i="2"/>
  <c r="J420" i="2"/>
  <c r="J443" i="2"/>
  <c r="J415" i="2"/>
  <c r="J407" i="2"/>
  <c r="J402" i="2"/>
  <c r="J397" i="2"/>
  <c r="J391" i="2"/>
  <c r="J384" i="2"/>
  <c r="J376" i="2"/>
  <c r="J371" i="2"/>
  <c r="J363" i="2"/>
  <c r="J358" i="2"/>
  <c r="J352" i="2"/>
  <c r="J346" i="2"/>
  <c r="J338" i="2"/>
  <c r="J332" i="2"/>
  <c r="J324" i="2"/>
  <c r="J319" i="2"/>
  <c r="J313" i="2"/>
  <c r="J307" i="2"/>
  <c r="J298" i="2"/>
  <c r="J292" i="2"/>
  <c r="I536" i="2"/>
  <c r="J284" i="2"/>
  <c r="J278" i="2"/>
  <c r="J273" i="2"/>
  <c r="J266" i="2"/>
  <c r="J253" i="2"/>
  <c r="J245" i="2"/>
  <c r="J286" i="2"/>
  <c r="J236" i="2"/>
  <c r="J231" i="2"/>
  <c r="J225" i="2"/>
  <c r="J216" i="2"/>
  <c r="J197" i="2"/>
  <c r="J188" i="2"/>
  <c r="J179" i="2"/>
  <c r="J175" i="2"/>
  <c r="J171" i="2"/>
  <c r="J167" i="2"/>
  <c r="J163" i="2"/>
  <c r="J155" i="2"/>
  <c r="J146" i="2"/>
  <c r="J141" i="2"/>
  <c r="J135" i="2"/>
  <c r="J129" i="2"/>
  <c r="J120" i="2"/>
  <c r="J110" i="2"/>
  <c r="J105" i="2"/>
  <c r="J98" i="2"/>
  <c r="J91" i="2"/>
  <c r="J82" i="2"/>
  <c r="J73" i="2"/>
  <c r="J66" i="2"/>
  <c r="J59" i="2"/>
  <c r="J41" i="2"/>
  <c r="J28" i="2"/>
  <c r="J19" i="2"/>
  <c r="I13" i="2"/>
  <c r="J11" i="2"/>
  <c r="I535" i="2"/>
  <c r="J540" i="2"/>
  <c r="J326" i="2"/>
  <c r="J365" i="2"/>
  <c r="J409" i="2"/>
  <c r="J485" i="2"/>
  <c r="J238" i="2"/>
  <c r="J148" i="2"/>
  <c r="J181" i="2"/>
  <c r="J112" i="2"/>
  <c r="J75" i="2"/>
  <c r="D29" i="1"/>
  <c r="E29" i="1"/>
  <c r="F29" i="1"/>
  <c r="G29" i="1"/>
  <c r="K36" i="1"/>
  <c r="K54" i="1"/>
  <c r="I54" i="1"/>
  <c r="H54" i="1"/>
  <c r="F53" i="1"/>
  <c r="J53" i="1"/>
  <c r="J54" i="1"/>
  <c r="K49" i="1"/>
  <c r="I36" i="1"/>
  <c r="H36" i="1"/>
  <c r="F21" i="1"/>
  <c r="F20" i="1"/>
  <c r="J530" i="2"/>
  <c r="J533" i="2"/>
  <c r="J542" i="2"/>
  <c r="J544" i="2"/>
  <c r="F54" i="1"/>
  <c r="G53" i="1"/>
  <c r="G54" i="1"/>
  <c r="J21" i="1"/>
  <c r="K21" i="1"/>
  <c r="H21" i="1"/>
  <c r="F30" i="1"/>
  <c r="J29" i="1"/>
  <c r="F36" i="1"/>
  <c r="J20" i="1"/>
  <c r="H20" i="1"/>
  <c r="K20" i="1"/>
  <c r="J546" i="2"/>
  <c r="J548" i="2"/>
  <c r="J36" i="1"/>
  <c r="G36" i="1"/>
</calcChain>
</file>

<file path=xl/comments1.xml><?xml version="1.0" encoding="utf-8"?>
<comments xmlns="http://schemas.openxmlformats.org/spreadsheetml/2006/main">
  <authors>
    <author>Cheryl</author>
  </authors>
  <commentList>
    <comment ref="E69" authorId="0">
      <text>
        <r>
          <rPr>
            <b/>
            <sz val="8"/>
            <color indexed="81"/>
            <rFont val="Tahoma"/>
            <family val="2"/>
          </rPr>
          <t>Cheryl:</t>
        </r>
        <r>
          <rPr>
            <sz val="8"/>
            <color indexed="81"/>
            <rFont val="Tahoma"/>
            <family val="2"/>
          </rPr>
          <t xml:space="preserve">
According to NDE definition</t>
        </r>
      </text>
    </comment>
    <comment ref="E70" authorId="0">
      <text>
        <r>
          <rPr>
            <b/>
            <sz val="8"/>
            <color indexed="81"/>
            <rFont val="Tahoma"/>
            <family val="2"/>
          </rPr>
          <t>Cheryl:</t>
        </r>
        <r>
          <rPr>
            <sz val="8"/>
            <color indexed="81"/>
            <rFont val="Tahoma"/>
            <family val="2"/>
          </rPr>
          <t xml:space="preserve">
According to NDE definition
</t>
        </r>
      </text>
    </comment>
    <comment ref="E276" authorId="0">
      <text>
        <r>
          <rPr>
            <b/>
            <sz val="8"/>
            <color indexed="81"/>
            <rFont val="Tahoma"/>
            <family val="2"/>
          </rPr>
          <t>Cheryl:</t>
        </r>
        <r>
          <rPr>
            <sz val="8"/>
            <color indexed="81"/>
            <rFont val="Tahoma"/>
            <family val="2"/>
          </rPr>
          <t xml:space="preserve">
According to NDE definition</t>
        </r>
      </text>
    </comment>
    <comment ref="E434" authorId="0">
      <text>
        <r>
          <rPr>
            <b/>
            <sz val="8"/>
            <color indexed="81"/>
            <rFont val="Tahoma"/>
            <family val="2"/>
          </rPr>
          <t>Cheryl:</t>
        </r>
        <r>
          <rPr>
            <sz val="8"/>
            <color indexed="81"/>
            <rFont val="Tahoma"/>
            <family val="2"/>
          </rPr>
          <t xml:space="preserve">
According to NDE definition</t>
        </r>
      </text>
    </comment>
  </commentList>
</comments>
</file>

<file path=xl/sharedStrings.xml><?xml version="1.0" encoding="utf-8"?>
<sst xmlns="http://schemas.openxmlformats.org/spreadsheetml/2006/main" count="679" uniqueCount="412">
  <si>
    <t>Rainshadow Community Charter High School</t>
  </si>
  <si>
    <t>Calculation based on employee PERS option</t>
  </si>
  <si>
    <t>Teachers - Licensed &amp; Unlicensed</t>
  </si>
  <si>
    <t>Annual PERS</t>
  </si>
  <si>
    <t>Annual w/comp</t>
  </si>
  <si>
    <t>Annual Insurance</t>
  </si>
  <si>
    <t>Annual Medicare</t>
  </si>
  <si>
    <t>Annual OASDI</t>
  </si>
  <si>
    <t>Employee</t>
  </si>
  <si>
    <t>Contract Amount</t>
  </si>
  <si>
    <t>1.0% Reduction - 100% PERS Option</t>
  </si>
  <si>
    <t>Adjusted Contract Amount</t>
  </si>
  <si>
    <t>times factor of 1.136710 for EE/ER option</t>
  </si>
  <si>
    <t>Annual Gross Wage</t>
  </si>
  <si>
    <t>$36,000 * .63% = $226.80</t>
  </si>
  <si>
    <t>Quintana, Kristen</t>
  </si>
  <si>
    <t>Reese, Emily</t>
  </si>
  <si>
    <t>Valezquez, Victoria</t>
  </si>
  <si>
    <t>Administration</t>
  </si>
  <si>
    <t>Wiedenmayer, Toby</t>
  </si>
  <si>
    <t>Administrative Assistant</t>
  </si>
  <si>
    <t>Turner, Laure</t>
  </si>
  <si>
    <t>Special Education</t>
  </si>
  <si>
    <t>Support Services - Students</t>
  </si>
  <si>
    <t>Operations Maintenance</t>
  </si>
  <si>
    <t>Rate: 3.61%</t>
  </si>
  <si>
    <t>Holland, Eric - Art</t>
  </si>
  <si>
    <t>Pantoja, Jeremy - Drama</t>
  </si>
  <si>
    <t>Staff #2</t>
  </si>
  <si>
    <t>Factor not current</t>
  </si>
  <si>
    <t>New Rates 7/1/15</t>
  </si>
  <si>
    <t xml:space="preserve"> ER - 28.0%   EE/ER - 14.5%</t>
  </si>
  <si>
    <t>Rainshadow Community Charter HS</t>
  </si>
  <si>
    <t>Sage account numbers</t>
  </si>
  <si>
    <t>Description</t>
  </si>
  <si>
    <t>Fund</t>
  </si>
  <si>
    <t>Project/Grant</t>
  </si>
  <si>
    <t>Revenue</t>
  </si>
  <si>
    <t>Program</t>
  </si>
  <si>
    <t>Function</t>
  </si>
  <si>
    <t>Object</t>
  </si>
  <si>
    <t>Adds revenues</t>
  </si>
  <si>
    <t>FUND 100 - REVENUES</t>
  </si>
  <si>
    <t>000</t>
  </si>
  <si>
    <t>1920-10-10</t>
  </si>
  <si>
    <t>Donations - Unrestricted</t>
  </si>
  <si>
    <t>Adds expenses</t>
  </si>
  <si>
    <t>1921-10-10</t>
  </si>
  <si>
    <t>Donations - Restricted</t>
  </si>
  <si>
    <t>1922-10-10</t>
  </si>
  <si>
    <t>Fundraising</t>
  </si>
  <si>
    <t>Total expenditure for each function</t>
  </si>
  <si>
    <t>3100-10-10</t>
  </si>
  <si>
    <t>State Distributive Funds</t>
  </si>
  <si>
    <t>3110-10-10</t>
  </si>
  <si>
    <t>Teacher Signing Bonus</t>
  </si>
  <si>
    <t>FUND 100 - TOTAL REVENUE</t>
  </si>
  <si>
    <t>FUNCTION 1000 - INSTRUCTION</t>
  </si>
  <si>
    <t>100 Salaries</t>
  </si>
  <si>
    <t>6114-10-10</t>
  </si>
  <si>
    <t>Teachers/Licensed Regular</t>
  </si>
  <si>
    <t>6115-10-10</t>
  </si>
  <si>
    <t>Teachers/Unlicensed Regular</t>
  </si>
  <si>
    <t>6117-10-10</t>
  </si>
  <si>
    <t>Substitute Teachers - long-term</t>
  </si>
  <si>
    <t>6118-10-10</t>
  </si>
  <si>
    <t>Substitute Teachers - temporary</t>
  </si>
  <si>
    <t>Total - 100 Salaries</t>
  </si>
  <si>
    <t>200 Benefits</t>
  </si>
  <si>
    <t>6210-10-10</t>
  </si>
  <si>
    <t>Retirement</t>
  </si>
  <si>
    <t>6211-10-10</t>
  </si>
  <si>
    <t>SS-OASDI</t>
  </si>
  <si>
    <t>6212-10-10</t>
  </si>
  <si>
    <t>Medicare</t>
  </si>
  <si>
    <t>6213-10-10</t>
  </si>
  <si>
    <t>Health Insurance</t>
  </si>
  <si>
    <t>6220-10-10</t>
  </si>
  <si>
    <t>Workers Compensation</t>
  </si>
  <si>
    <t>6240-10-10</t>
  </si>
  <si>
    <t>State Unemployment</t>
  </si>
  <si>
    <t>Total - 200 Benefits</t>
  </si>
  <si>
    <t>300/400/500 Purchased Services</t>
  </si>
  <si>
    <t>6442-10-10</t>
  </si>
  <si>
    <t>Rent / Lease - Equipment</t>
  </si>
  <si>
    <t>6501-10-10</t>
  </si>
  <si>
    <t>Insurance - Vehicles</t>
  </si>
  <si>
    <t>6510-10-10</t>
  </si>
  <si>
    <t>Insurance - Student Accident</t>
  </si>
  <si>
    <t>6520-10-10</t>
  </si>
  <si>
    <t>Field Trips &amp; Transportation</t>
  </si>
  <si>
    <t>6580-10-10</t>
  </si>
  <si>
    <t>Travel/Per Diem/Lodging</t>
  </si>
  <si>
    <t>6581-10-10</t>
  </si>
  <si>
    <t>Mileage Reimbursement</t>
  </si>
  <si>
    <t>6582-10-10</t>
  </si>
  <si>
    <t>Conference/Seminar/Training</t>
  </si>
  <si>
    <t>6590-10-10</t>
  </si>
  <si>
    <t>Purchased Services - Instruction</t>
  </si>
  <si>
    <t>6591-10-10</t>
  </si>
  <si>
    <t>Purchased Services - Culinary</t>
  </si>
  <si>
    <t>Total - 300/400/500 Purchased Services</t>
  </si>
  <si>
    <t>600 Supplies</t>
  </si>
  <si>
    <t>6525-10-10</t>
  </si>
  <si>
    <t>Student  Activities</t>
  </si>
  <si>
    <t>6610-10-10</t>
  </si>
  <si>
    <t>General Supplies</t>
  </si>
  <si>
    <t>6435-10-10</t>
  </si>
  <si>
    <t>Vehicle Expense &amp; Maint.</t>
  </si>
  <si>
    <t>6640-10-10</t>
  </si>
  <si>
    <t>Professional Books</t>
  </si>
  <si>
    <t>6641-10-10</t>
  </si>
  <si>
    <t>Textbooks</t>
  </si>
  <si>
    <t>6643-10-10</t>
  </si>
  <si>
    <t>Magazines &amp; Periodicals</t>
  </si>
  <si>
    <t>6644-10-10</t>
  </si>
  <si>
    <t>Library Books</t>
  </si>
  <si>
    <t>6650-10-10</t>
  </si>
  <si>
    <t>Audio Visual Materials</t>
  </si>
  <si>
    <t>6660-10-10</t>
  </si>
  <si>
    <t>Instructional Supplies</t>
  </si>
  <si>
    <t>6665-10-10</t>
  </si>
  <si>
    <t>Culinary Instruction Supplies</t>
  </si>
  <si>
    <t>6666-10-10</t>
  </si>
  <si>
    <t>Special Event Supplies</t>
  </si>
  <si>
    <t>6671-10-10</t>
  </si>
  <si>
    <t>Instructional Software</t>
  </si>
  <si>
    <t>6675-10-10</t>
  </si>
  <si>
    <t>New Equipment &amp; Furniture &lt; $1,000</t>
  </si>
  <si>
    <t>6680-10-10</t>
  </si>
  <si>
    <t>Technology Supplies</t>
  </si>
  <si>
    <t>Total - 600 Supplies</t>
  </si>
  <si>
    <t>700 Property</t>
  </si>
  <si>
    <t>6730-10-10</t>
  </si>
  <si>
    <t>New Equip. &amp; Furn. &gt; $1,000</t>
  </si>
  <si>
    <t>6732-10-10</t>
  </si>
  <si>
    <t>Computer Hardware</t>
  </si>
  <si>
    <t>6735-10-10</t>
  </si>
  <si>
    <t>Vehicles</t>
  </si>
  <si>
    <t>Total - 700 Property</t>
  </si>
  <si>
    <t>800 Other</t>
  </si>
  <si>
    <t>6230-10-10</t>
  </si>
  <si>
    <t>Principal Payments</t>
  </si>
  <si>
    <t>6790-10-10</t>
  </si>
  <si>
    <t>Interest</t>
  </si>
  <si>
    <t>6810-10-10</t>
  </si>
  <si>
    <t>Dues &amp; Fees</t>
  </si>
  <si>
    <t>6890-10-10</t>
  </si>
  <si>
    <t>Miscellaneous Expenses</t>
  </si>
  <si>
    <t>Total - 800 Other</t>
  </si>
  <si>
    <t>TOTAL FUNCTION 1000 - INSTRUCTION</t>
  </si>
  <si>
    <t>UNDISTRIBUTED EXPENDITURES</t>
  </si>
  <si>
    <t>FUNCTION 2100 - SUPPORT SERVICES - STUDENTS</t>
  </si>
  <si>
    <t>6120-10-20</t>
  </si>
  <si>
    <t>Counselor</t>
  </si>
  <si>
    <t>6210-10-20</t>
  </si>
  <si>
    <t>6211-10-20</t>
  </si>
  <si>
    <t>6212-10-20</t>
  </si>
  <si>
    <t>6213-10-20</t>
  </si>
  <si>
    <t>6220-10-20</t>
  </si>
  <si>
    <t>6240-10-20</t>
  </si>
  <si>
    <t>6494-10-20</t>
  </si>
  <si>
    <t>Purchased Svcs - IT</t>
  </si>
  <si>
    <t>6581-10-20</t>
  </si>
  <si>
    <t>6528-10-20</t>
  </si>
  <si>
    <t>Student Incentives</t>
  </si>
  <si>
    <t>6529-10-20</t>
  </si>
  <si>
    <t>Student Assistance</t>
  </si>
  <si>
    <t>6610-10-20</t>
  </si>
  <si>
    <t>TOTAL FUNCTION 2100 - SUPPORT SERVICES - STUDENTS</t>
  </si>
  <si>
    <t>FUNCTION 2200 - SUPPORT SERVICES - INSTRUCTION</t>
  </si>
  <si>
    <t>6126-10-21</t>
  </si>
  <si>
    <t>Librarian</t>
  </si>
  <si>
    <t>6125-10-21</t>
  </si>
  <si>
    <t>Dean of Academics</t>
  </si>
  <si>
    <t>6116-10-21</t>
  </si>
  <si>
    <t>IT Manager (50%)</t>
  </si>
  <si>
    <t>6210-10-21</t>
  </si>
  <si>
    <t>6211-10-21</t>
  </si>
  <si>
    <t>6212-10-21</t>
  </si>
  <si>
    <t>6213-10-21</t>
  </si>
  <si>
    <t>6220-10-21</t>
  </si>
  <si>
    <t>6240-10-21</t>
  </si>
  <si>
    <t>6610-10-21</t>
  </si>
  <si>
    <t>TOTAL FUNCTION 2200 - SUPPORT SERVICES - INSTRUCTION</t>
  </si>
  <si>
    <t>FUNCTION 2400 - ADMINISTRATION</t>
  </si>
  <si>
    <t>6111-10-24</t>
  </si>
  <si>
    <t>Administrators</t>
  </si>
  <si>
    <t>6210-10-24</t>
  </si>
  <si>
    <t>6212-10-24</t>
  </si>
  <si>
    <t>6213-10-24</t>
  </si>
  <si>
    <t>6220-10-24</t>
  </si>
  <si>
    <t>6240-10-24</t>
  </si>
  <si>
    <t>TOTAL FUNCTION 2400 - GENERAL ADMINISTRATION</t>
  </si>
  <si>
    <t>FUNCTION 2500 - CENTRAL SERVICES</t>
  </si>
  <si>
    <t>6112-10-25</t>
  </si>
  <si>
    <t>6113-10-24</t>
  </si>
  <si>
    <t>Bookkeeper</t>
  </si>
  <si>
    <t>6116-10-24</t>
  </si>
  <si>
    <t>IT Manager</t>
  </si>
  <si>
    <t>6210-10-25</t>
  </si>
  <si>
    <t>6212-10-25</t>
  </si>
  <si>
    <t>6213-10-25</t>
  </si>
  <si>
    <t>6220-10-25</t>
  </si>
  <si>
    <t>6310-10-25</t>
  </si>
  <si>
    <t>Professional Service - Accounting</t>
  </si>
  <si>
    <t>6315-10-25</t>
  </si>
  <si>
    <t>Professional Services - Legal</t>
  </si>
  <si>
    <t>6320-10-25</t>
  </si>
  <si>
    <t>WCSD Services (1.5%)</t>
  </si>
  <si>
    <t>6340-10-25</t>
  </si>
  <si>
    <t>Payroll Services</t>
  </si>
  <si>
    <t>6350-10-25</t>
  </si>
  <si>
    <t>Audit Services</t>
  </si>
  <si>
    <t>6522-10-25</t>
  </si>
  <si>
    <t>E&amp;O Insurance</t>
  </si>
  <si>
    <t>6530-10-25</t>
  </si>
  <si>
    <t>Internet</t>
  </si>
  <si>
    <t>6531-10-25</t>
  </si>
  <si>
    <r>
      <t>Telephone / Communications</t>
    </r>
    <r>
      <rPr>
        <sz val="10"/>
        <color indexed="8"/>
        <rFont val="Arial"/>
        <family val="2"/>
      </rPr>
      <t xml:space="preserve"> </t>
    </r>
  </si>
  <si>
    <t>6532-10-25</t>
  </si>
  <si>
    <t>Postage</t>
  </si>
  <si>
    <t>6540-10-25</t>
  </si>
  <si>
    <t>Advertising</t>
  </si>
  <si>
    <t>6541-10-25</t>
  </si>
  <si>
    <t>Marketing</t>
  </si>
  <si>
    <t>6550-10-25</t>
  </si>
  <si>
    <t>Printing</t>
  </si>
  <si>
    <t>6580-10-25</t>
  </si>
  <si>
    <t>Travel/PerDiem/Lodging</t>
  </si>
  <si>
    <t>6582-10-25</t>
  </si>
  <si>
    <t>6594-10-25</t>
  </si>
  <si>
    <t>6610-10-25</t>
  </si>
  <si>
    <t>6640-10-25</t>
  </si>
  <si>
    <t>Professional Books / Admin</t>
  </si>
  <si>
    <t>6643-10-25</t>
  </si>
  <si>
    <t>6670-10-25</t>
  </si>
  <si>
    <t>Instuctional Software / Admin</t>
  </si>
  <si>
    <t>6675-10-25</t>
  </si>
  <si>
    <t>New Equipment &amp; Furniture &lt;$1,000</t>
  </si>
  <si>
    <t>6680-10-25</t>
  </si>
  <si>
    <t>6730-10-24</t>
  </si>
  <si>
    <t>New Equipment &amp; Furniture &gt;$1,000</t>
  </si>
  <si>
    <t>6732-10-24</t>
  </si>
  <si>
    <t>6810-10-25</t>
  </si>
  <si>
    <t>Dues and Fees</t>
  </si>
  <si>
    <t>6890-10-25</t>
  </si>
  <si>
    <t>TOTAL FUNCTION 2500 - CENTRAL SERVICES</t>
  </si>
  <si>
    <t>FUNCTION 2600 - OPERATION/MAINTENANCE</t>
  </si>
  <si>
    <t>6120-10-26</t>
  </si>
  <si>
    <t>Maintenance Personnel</t>
  </si>
  <si>
    <t>6210-10-26</t>
  </si>
  <si>
    <t>6212-10-26</t>
  </si>
  <si>
    <t>6213-10-26</t>
  </si>
  <si>
    <t>6220-10-26</t>
  </si>
  <si>
    <t>6240-10-26</t>
  </si>
  <si>
    <t>6420-10-26</t>
  </si>
  <si>
    <t>Water / Sewer</t>
  </si>
  <si>
    <t>6421-10-26</t>
  </si>
  <si>
    <t>Waste Disposal</t>
  </si>
  <si>
    <t>6425-10-26</t>
  </si>
  <si>
    <t>Security / Alarm System</t>
  </si>
  <si>
    <t>6430-10-26</t>
  </si>
  <si>
    <t>Repair and Maint. Building</t>
  </si>
  <si>
    <t>6431-10-26</t>
  </si>
  <si>
    <t>Repair and Maint. Equipment</t>
  </si>
  <si>
    <t>6432-10-26</t>
  </si>
  <si>
    <t>Maint - Outside Grounds</t>
  </si>
  <si>
    <t>6441-10-26</t>
  </si>
  <si>
    <t>Rental/Lease - Buildings</t>
  </si>
  <si>
    <t>6520-10-26</t>
  </si>
  <si>
    <t>Property/Casualty Insurance</t>
  </si>
  <si>
    <t>6581-10-26</t>
  </si>
  <si>
    <t>6595-10-26</t>
  </si>
  <si>
    <t>Purchased Svcs - Janitorial</t>
  </si>
  <si>
    <t>6610-10-26</t>
  </si>
  <si>
    <t>General Supplies / Janitorial</t>
  </si>
  <si>
    <t>6410-10-26</t>
  </si>
  <si>
    <t>Electricity</t>
  </si>
  <si>
    <t>6411-10-26</t>
  </si>
  <si>
    <t>Natural Gas</t>
  </si>
  <si>
    <t>6770-10-26</t>
  </si>
  <si>
    <t>Tenant Improvements</t>
  </si>
  <si>
    <t>TOTAL FUNCTION 2600 - OPERATION/MAINTENANCE</t>
  </si>
  <si>
    <t>FUND 250 - REVENUES - SPECIAL EDUCATION</t>
  </si>
  <si>
    <t>3100-20-10</t>
  </si>
  <si>
    <t>Federal Pass Through Funds</t>
  </si>
  <si>
    <t>FUND 250 - TOTAL REVENUE</t>
  </si>
  <si>
    <t>FUNCTION 2100 - SPECIAL EDUCATION</t>
  </si>
  <si>
    <t>6114-20-10</t>
  </si>
  <si>
    <t>Teacher</t>
  </si>
  <si>
    <t>6210-20-10</t>
  </si>
  <si>
    <t>6212-20-10</t>
  </si>
  <si>
    <t>6213-20-10</t>
  </si>
  <si>
    <t>6220-20-10</t>
  </si>
  <si>
    <t>6240-20-10</t>
  </si>
  <si>
    <t>6595-20-10</t>
  </si>
  <si>
    <t>Psychological Services</t>
  </si>
  <si>
    <t>6590-20-10</t>
  </si>
  <si>
    <t>Purchased Services - Other</t>
  </si>
  <si>
    <t>6596-20-10</t>
  </si>
  <si>
    <t>Speech Therapy Services</t>
  </si>
  <si>
    <t>TOTAL FUNCTION 2100 - SPECIAL EDUCATION</t>
  </si>
  <si>
    <t>FUND 200 - EDUCATIONAL JOB FUND</t>
  </si>
  <si>
    <t>3110-40-10</t>
  </si>
  <si>
    <t>FUND 251 - TOTAL REVENUE</t>
  </si>
  <si>
    <t>6114-40-10</t>
  </si>
  <si>
    <t>6210-40-10</t>
  </si>
  <si>
    <t>6212-40-10</t>
  </si>
  <si>
    <t>6213-40-10</t>
  </si>
  <si>
    <t>6220-40-10</t>
  </si>
  <si>
    <t>6240-40-10</t>
  </si>
  <si>
    <t>6595-40-10</t>
  </si>
  <si>
    <t>6590-40-10</t>
  </si>
  <si>
    <t>6596-40-10</t>
  </si>
  <si>
    <t xml:space="preserve">TOTAL FUND 200 - EDUCATIONAL JOB FUND </t>
  </si>
  <si>
    <t>FUND 240 - REVENUES -  STATE GRANTS</t>
  </si>
  <si>
    <t>3100-40-10</t>
  </si>
  <si>
    <t>State Grant</t>
  </si>
  <si>
    <t>FUND 240 - TOTAL REVENUE</t>
  </si>
  <si>
    <t>Teachers</t>
  </si>
  <si>
    <t>6610-40-10</t>
  </si>
  <si>
    <t>6641-40-10</t>
  </si>
  <si>
    <t>6660-40-10</t>
  </si>
  <si>
    <t>6671-40-10</t>
  </si>
  <si>
    <t>TOTAL FUND 240 - STATE GRANTS</t>
  </si>
  <si>
    <t>FUND 280 - REVENUES - FEDERAL GRANTS</t>
  </si>
  <si>
    <t>3200-51-10</t>
  </si>
  <si>
    <t>Federal Grant</t>
  </si>
  <si>
    <t>FUND 280 - TOTAL REVENUE</t>
  </si>
  <si>
    <t>6500-51-10</t>
  </si>
  <si>
    <t>Purchased Services</t>
  </si>
  <si>
    <t>6610-51-10</t>
  </si>
  <si>
    <t>6641-51-10</t>
  </si>
  <si>
    <t>6650-51-10</t>
  </si>
  <si>
    <t>6660-51-10</t>
  </si>
  <si>
    <t>6670-51-10</t>
  </si>
  <si>
    <t>6732-51-10</t>
  </si>
  <si>
    <t>6733-51-10</t>
  </si>
  <si>
    <t>PE Equipment</t>
  </si>
  <si>
    <t>6755-51-10</t>
  </si>
  <si>
    <t>Classrom and Lab Furniture</t>
  </si>
  <si>
    <t>6770-51-10</t>
  </si>
  <si>
    <t>TOTAL FUND 280 - FEDERAL GRANTS</t>
  </si>
  <si>
    <t>FUND 600 - REVENUES -  COFFEE SHOP</t>
  </si>
  <si>
    <t>5600-90-50</t>
  </si>
  <si>
    <t>Coffee Shop Revenue</t>
  </si>
  <si>
    <t>6160-90-50</t>
  </si>
  <si>
    <t>Coffee Shop Staff</t>
  </si>
  <si>
    <t>6211-90-50</t>
  </si>
  <si>
    <t>6212-90-50</t>
  </si>
  <si>
    <t>6220-90-50</t>
  </si>
  <si>
    <t>6599-90-50</t>
  </si>
  <si>
    <t>Purchases Svcs - Coffee Shop</t>
  </si>
  <si>
    <t>6610-90-50</t>
  </si>
  <si>
    <t>6665-90-50</t>
  </si>
  <si>
    <t>Coffee Bar Consumable Supplies</t>
  </si>
  <si>
    <t>6810-90-50</t>
  </si>
  <si>
    <t>Dues / Fees</t>
  </si>
  <si>
    <t>TOTAL FUND 600 - COFFEE SHOP</t>
  </si>
  <si>
    <t>FUND 610 - REVENUES -  PIZZERIA</t>
  </si>
  <si>
    <t>5650-90-55</t>
  </si>
  <si>
    <t>Pizzeria Revenue</t>
  </si>
  <si>
    <t>6165-90-55</t>
  </si>
  <si>
    <t>Pizzeria Staff</t>
  </si>
  <si>
    <t>6211-90-55</t>
  </si>
  <si>
    <t>6212-90-55</t>
  </si>
  <si>
    <t>6220-90-55</t>
  </si>
  <si>
    <t>6590-90-55</t>
  </si>
  <si>
    <t>6610-90-55</t>
  </si>
  <si>
    <t>6665-90-55</t>
  </si>
  <si>
    <t>Pizzeria Consumable Supplies</t>
  </si>
  <si>
    <t>6675-90-55</t>
  </si>
  <si>
    <t>6810-90-55</t>
  </si>
  <si>
    <t>TOTAL FUND 610 - PIZZERIA</t>
  </si>
  <si>
    <t xml:space="preserve"> </t>
  </si>
  <si>
    <t>SUB TOTAL EXPENDITURES</t>
  </si>
  <si>
    <t>TOTAL EXPENDITURES</t>
  </si>
  <si>
    <t>State and Local Revenues</t>
  </si>
  <si>
    <t>Coffee Shop</t>
  </si>
  <si>
    <t>Pizzeria</t>
  </si>
  <si>
    <t>Total Estimated Revenues</t>
  </si>
  <si>
    <t>Revenues Over/(Under) Expenses</t>
  </si>
  <si>
    <t xml:space="preserve">Unrestricted Fund / Cash Balance </t>
  </si>
  <si>
    <t xml:space="preserve">Board restricted Fund / Cash Balance </t>
  </si>
  <si>
    <t xml:space="preserve">FY 08 for contingency and budget management </t>
  </si>
  <si>
    <t xml:space="preserve">Running Unrestricted Fund / Cash Balance </t>
  </si>
  <si>
    <t>6211-10-25</t>
  </si>
  <si>
    <t>6211-20-10</t>
  </si>
  <si>
    <t>Parking</t>
  </si>
  <si>
    <t>Coffee Shop Lease</t>
  </si>
  <si>
    <t>Anonymous match of $25000</t>
  </si>
  <si>
    <t>Catering</t>
  </si>
  <si>
    <t>Art  Show/Yankee/Parent</t>
  </si>
  <si>
    <t>TOTAL</t>
  </si>
  <si>
    <t xml:space="preserve">                         </t>
  </si>
  <si>
    <t xml:space="preserve">                                                                                        </t>
  </si>
  <si>
    <t xml:space="preserve">                      </t>
  </si>
  <si>
    <t xml:space="preserve">                                        </t>
  </si>
  <si>
    <t xml:space="preserve">                                                                                      </t>
  </si>
  <si>
    <t>˘</t>
  </si>
  <si>
    <t>2016-2017</t>
  </si>
  <si>
    <t xml:space="preserve">2016-2017 </t>
  </si>
  <si>
    <t>Adam Khan</t>
  </si>
  <si>
    <t>Dean/Special Education</t>
  </si>
  <si>
    <t>*Dependent upon student numbers.</t>
  </si>
  <si>
    <t>2015/2016 -$6807 per student</t>
  </si>
  <si>
    <t>2015-2016 Funds</t>
  </si>
  <si>
    <t>English/PE</t>
  </si>
  <si>
    <t>Science/English</t>
  </si>
  <si>
    <t>Wilmet, Alissa Counselor</t>
  </si>
  <si>
    <t>Estimated Wages &amp; Benefits for Proposed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</si>
</sst>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(* #,##0.00_);_(* \(#,##0.00\);_(* &quot;-&quot;??_);_(@_)"/>
    <numFmt numFmtId="166" formatCode="mm/dd/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color indexed="20"/>
      <name val="Arial"/>
      <family val="2"/>
    </font>
    <font>
      <b/>
      <sz val="12"/>
      <color indexed="12"/>
      <name val="Arial"/>
      <family val="2"/>
    </font>
    <font>
      <sz val="12"/>
      <color rgb="FFFF0000"/>
      <name val="Arial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b/>
      <sz val="11"/>
      <color indexed="21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u/>
      <sz val="11"/>
      <color indexed="12"/>
      <name val="Arial"/>
      <family val="2"/>
    </font>
    <font>
      <b/>
      <sz val="9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1"/>
      <color indexed="20"/>
      <name val="Calibri"/>
      <family val="2"/>
    </font>
    <font>
      <u val="sing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7030A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8080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80">
    <xf numFmtId="0" fontId="0" fillId="0" borderId="0" xfId="0"/>
    <xf numFmtId="0" fontId="3" fillId="0" borderId="0" xfId="0" applyFont="1"/>
    <xf numFmtId="165" fontId="3" fillId="0" borderId="0" xfId="1" applyFont="1"/>
    <xf numFmtId="0" fontId="4" fillId="0" borderId="0" xfId="0" applyFont="1" applyAlignment="1">
      <alignment horizontal="center"/>
    </xf>
    <xf numFmtId="165" fontId="5" fillId="0" borderId="0" xfId="1" applyFont="1"/>
    <xf numFmtId="0" fontId="6" fillId="0" borderId="0" xfId="0" applyFont="1"/>
    <xf numFmtId="165" fontId="7" fillId="0" borderId="0" xfId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5" fontId="8" fillId="0" borderId="0" xfId="1" applyFont="1" applyAlignment="1">
      <alignment horizontal="center" vertical="center" wrapText="1"/>
    </xf>
    <xf numFmtId="165" fontId="9" fillId="0" borderId="0" xfId="1" applyFont="1" applyAlignment="1">
      <alignment horizontal="center" vertical="center" wrapText="1"/>
    </xf>
    <xf numFmtId="165" fontId="3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/>
    </xf>
    <xf numFmtId="0" fontId="10" fillId="0" borderId="0" xfId="0" applyFont="1"/>
    <xf numFmtId="165" fontId="10" fillId="0" borderId="0" xfId="1" applyFont="1"/>
    <xf numFmtId="165" fontId="11" fillId="0" borderId="0" xfId="1" applyFont="1"/>
    <xf numFmtId="165" fontId="10" fillId="0" borderId="0" xfId="0" applyNumberFormat="1" applyFont="1"/>
    <xf numFmtId="165" fontId="11" fillId="0" borderId="1" xfId="1" applyFont="1" applyBorder="1"/>
    <xf numFmtId="165" fontId="8" fillId="0" borderId="0" xfId="1" applyFont="1"/>
    <xf numFmtId="165" fontId="11" fillId="0" borderId="0" xfId="1" applyFont="1" applyBorder="1"/>
    <xf numFmtId="0" fontId="3" fillId="0" borderId="1" xfId="0" applyFont="1" applyBorder="1"/>
    <xf numFmtId="165" fontId="10" fillId="0" borderId="1" xfId="0" applyNumberFormat="1" applyFont="1" applyBorder="1"/>
    <xf numFmtId="165" fontId="10" fillId="0" borderId="1" xfId="1" applyFont="1" applyBorder="1"/>
    <xf numFmtId="0" fontId="10" fillId="0" borderId="0" xfId="0" applyFont="1" applyAlignment="1">
      <alignment vertical="center" wrapText="1"/>
    </xf>
    <xf numFmtId="165" fontId="8" fillId="0" borderId="0" xfId="0" applyNumberFormat="1" applyFont="1"/>
    <xf numFmtId="0" fontId="11" fillId="0" borderId="0" xfId="0" applyFont="1"/>
    <xf numFmtId="165" fontId="8" fillId="0" borderId="2" xfId="0" applyNumberFormat="1" applyFont="1" applyBorder="1"/>
    <xf numFmtId="165" fontId="10" fillId="0" borderId="0" xfId="0" applyNumberFormat="1" applyFont="1" applyBorder="1"/>
    <xf numFmtId="0" fontId="10" fillId="0" borderId="0" xfId="0" applyFont="1" applyBorder="1"/>
    <xf numFmtId="165" fontId="8" fillId="0" borderId="0" xfId="0" applyNumberFormat="1" applyFont="1" applyBorder="1"/>
    <xf numFmtId="0" fontId="8" fillId="0" borderId="0" xfId="0" applyFont="1"/>
    <xf numFmtId="0" fontId="12" fillId="0" borderId="0" xfId="0" applyFont="1" applyBorder="1"/>
    <xf numFmtId="165" fontId="3" fillId="0" borderId="0" xfId="1" applyFont="1" applyBorder="1"/>
    <xf numFmtId="0" fontId="3" fillId="0" borderId="0" xfId="0" applyFont="1" applyBorder="1"/>
    <xf numFmtId="0" fontId="6" fillId="0" borderId="0" xfId="0" applyFont="1" applyBorder="1"/>
    <xf numFmtId="165" fontId="10" fillId="0" borderId="0" xfId="1" applyFont="1" applyBorder="1"/>
    <xf numFmtId="165" fontId="8" fillId="0" borderId="0" xfId="1" applyFont="1" applyBorder="1"/>
    <xf numFmtId="165" fontId="13" fillId="0" borderId="0" xfId="1" applyFont="1" applyBorder="1"/>
    <xf numFmtId="165" fontId="10" fillId="0" borderId="0" xfId="1" applyFont="1" applyBorder="1" applyAlignment="1">
      <alignment horizontal="center"/>
    </xf>
    <xf numFmtId="165" fontId="7" fillId="0" borderId="0" xfId="1" applyFont="1" applyAlignment="1">
      <alignment horizontal="center" wrapText="1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 wrapText="1"/>
    </xf>
    <xf numFmtId="15" fontId="14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 wrapText="1"/>
    </xf>
    <xf numFmtId="15" fontId="14" fillId="2" borderId="4" xfId="0" applyNumberFormat="1" applyFont="1" applyFill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5" fontId="14" fillId="2" borderId="7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5" fontId="0" fillId="0" borderId="0" xfId="0" applyNumberFormat="1" applyFill="1"/>
    <xf numFmtId="15" fontId="14" fillId="3" borderId="4" xfId="0" applyNumberFormat="1" applyFont="1" applyFill="1" applyBorder="1" applyAlignment="1">
      <alignment horizontal="center"/>
    </xf>
    <xf numFmtId="15" fontId="14" fillId="3" borderId="7" xfId="0" applyNumberFormat="1" applyFont="1" applyFill="1" applyBorder="1" applyAlignment="1">
      <alignment horizontal="center"/>
    </xf>
    <xf numFmtId="15" fontId="14" fillId="4" borderId="4" xfId="0" applyNumberFormat="1" applyFont="1" applyFill="1" applyBorder="1" applyAlignment="1">
      <alignment horizontal="centerContinuous"/>
    </xf>
    <xf numFmtId="0" fontId="22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15" fontId="14" fillId="4" borderId="9" xfId="0" applyNumberFormat="1" applyFont="1" applyFill="1" applyBorder="1" applyAlignment="1">
      <alignment horizontal="centerContinuous"/>
    </xf>
    <xf numFmtId="0" fontId="23" fillId="0" borderId="0" xfId="0" applyFont="1" applyBorder="1" applyAlignment="1">
      <alignment horizontal="right"/>
    </xf>
    <xf numFmtId="0" fontId="0" fillId="0" borderId="0" xfId="0" applyFill="1"/>
    <xf numFmtId="165" fontId="23" fillId="2" borderId="10" xfId="0" applyNumberFormat="1" applyFont="1" applyFill="1" applyBorder="1"/>
    <xf numFmtId="0" fontId="25" fillId="0" borderId="0" xfId="0" applyFont="1"/>
    <xf numFmtId="165" fontId="14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165" fontId="0" fillId="0" borderId="0" xfId="0" applyNumberFormat="1"/>
    <xf numFmtId="0" fontId="26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165" fontId="0" fillId="0" borderId="1" xfId="0" applyNumberFormat="1" applyBorder="1"/>
    <xf numFmtId="165" fontId="0" fillId="3" borderId="0" xfId="0" applyNumberFormat="1" applyFill="1"/>
    <xf numFmtId="10" fontId="1" fillId="0" borderId="0" xfId="2" applyNumberFormat="1"/>
    <xf numFmtId="49" fontId="28" fillId="0" borderId="0" xfId="0" applyNumberFormat="1" applyFont="1" applyAlignment="1">
      <alignment horizontal="left"/>
    </xf>
    <xf numFmtId="10" fontId="23" fillId="0" borderId="0" xfId="2" applyNumberFormat="1" applyFont="1"/>
    <xf numFmtId="165" fontId="0" fillId="0" borderId="1" xfId="0" applyNumberFormat="1" applyFill="1" applyBorder="1"/>
    <xf numFmtId="10" fontId="23" fillId="0" borderId="0" xfId="2" applyNumberFormat="1" applyFont="1" applyBorder="1"/>
    <xf numFmtId="10" fontId="0" fillId="0" borderId="0" xfId="0" applyNumberFormat="1" applyBorder="1"/>
    <xf numFmtId="10" fontId="0" fillId="0" borderId="0" xfId="0" applyNumberFormat="1"/>
    <xf numFmtId="165" fontId="23" fillId="0" borderId="0" xfId="0" applyNumberFormat="1" applyFont="1" applyFill="1"/>
    <xf numFmtId="0" fontId="23" fillId="0" borderId="0" xfId="0" applyFont="1"/>
    <xf numFmtId="165" fontId="23" fillId="0" borderId="1" xfId="0" applyNumberFormat="1" applyFont="1" applyBorder="1"/>
    <xf numFmtId="165" fontId="23" fillId="3" borderId="0" xfId="0" applyNumberFormat="1" applyFont="1" applyFill="1"/>
    <xf numFmtId="0" fontId="0" fillId="0" borderId="0" xfId="0" applyAlignment="1">
      <alignment horizontal="left"/>
    </xf>
    <xf numFmtId="0" fontId="29" fillId="0" borderId="0" xfId="0" applyFont="1" applyAlignment="1">
      <alignment horizontal="center"/>
    </xf>
    <xf numFmtId="165" fontId="23" fillId="0" borderId="1" xfId="0" applyNumberFormat="1" applyFont="1" applyFill="1" applyBorder="1"/>
    <xf numFmtId="165" fontId="0" fillId="3" borderId="0" xfId="0" applyNumberFormat="1" applyFill="1" applyBorder="1"/>
    <xf numFmtId="165" fontId="23" fillId="0" borderId="0" xfId="0" applyNumberFormat="1" applyFont="1"/>
    <xf numFmtId="165" fontId="23" fillId="4" borderId="11" xfId="0" applyNumberFormat="1" applyFont="1" applyFill="1" applyBorder="1"/>
    <xf numFmtId="0" fontId="14" fillId="3" borderId="0" xfId="0" applyFont="1" applyFill="1"/>
    <xf numFmtId="0" fontId="0" fillId="3" borderId="0" xfId="0" applyFill="1"/>
    <xf numFmtId="49" fontId="16" fillId="3" borderId="0" xfId="0" applyNumberFormat="1" applyFont="1" applyFill="1" applyAlignment="1">
      <alignment horizontal="center"/>
    </xf>
    <xf numFmtId="0" fontId="29" fillId="0" borderId="0" xfId="0" applyFont="1"/>
    <xf numFmtId="165" fontId="0" fillId="0" borderId="0" xfId="1" applyFont="1" applyBorder="1"/>
    <xf numFmtId="165" fontId="0" fillId="0" borderId="1" xfId="1" applyFont="1" applyBorder="1"/>
    <xf numFmtId="0" fontId="14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23" fillId="0" borderId="0" xfId="0" applyFont="1" applyFill="1"/>
    <xf numFmtId="0" fontId="14" fillId="0" borderId="0" xfId="0" applyFont="1" applyAlignment="1">
      <alignment horizontal="center"/>
    </xf>
    <xf numFmtId="165" fontId="23" fillId="4" borderId="10" xfId="0" applyNumberFormat="1" applyFont="1" applyFill="1" applyBorder="1"/>
    <xf numFmtId="0" fontId="0" fillId="5" borderId="0" xfId="0" applyFill="1"/>
    <xf numFmtId="49" fontId="30" fillId="0" borderId="0" xfId="0" applyNumberFormat="1" applyFont="1" applyAlignment="1">
      <alignment horizontal="left"/>
    </xf>
    <xf numFmtId="0" fontId="31" fillId="0" borderId="0" xfId="0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/>
    <xf numFmtId="165" fontId="0" fillId="0" borderId="0" xfId="0" applyNumberFormat="1" applyBorder="1"/>
    <xf numFmtId="165" fontId="0" fillId="0" borderId="0" xfId="1" applyFont="1"/>
    <xf numFmtId="0" fontId="33" fillId="0" borderId="0" xfId="0" applyFont="1"/>
    <xf numFmtId="165" fontId="34" fillId="0" borderId="1" xfId="0" applyNumberFormat="1" applyFont="1" applyBorder="1"/>
    <xf numFmtId="165" fontId="1" fillId="0" borderId="0" xfId="1"/>
    <xf numFmtId="165" fontId="23" fillId="0" borderId="0" xfId="0" applyNumberFormat="1" applyFont="1" applyFill="1" applyBorder="1"/>
    <xf numFmtId="165" fontId="0" fillId="4" borderId="11" xfId="0" applyNumberFormat="1" applyFill="1" applyBorder="1"/>
    <xf numFmtId="165" fontId="1" fillId="0" borderId="0" xfId="1" applyBorder="1"/>
    <xf numFmtId="165" fontId="23" fillId="0" borderId="0" xfId="1" applyFont="1"/>
    <xf numFmtId="165" fontId="23" fillId="0" borderId="1" xfId="1" applyFont="1" applyFill="1" applyBorder="1"/>
    <xf numFmtId="0" fontId="0" fillId="0" borderId="0" xfId="0" applyAlignment="1">
      <alignment horizontal="right"/>
    </xf>
    <xf numFmtId="165" fontId="23" fillId="0" borderId="0" xfId="0" applyNumberFormat="1" applyFont="1" applyBorder="1"/>
    <xf numFmtId="0" fontId="23" fillId="0" borderId="0" xfId="0" applyFont="1" applyAlignment="1">
      <alignment horizontal="left"/>
    </xf>
    <xf numFmtId="165" fontId="0" fillId="4" borderId="10" xfId="0" applyNumberFormat="1" applyFill="1" applyBorder="1"/>
    <xf numFmtId="0" fontId="14" fillId="0" borderId="0" xfId="0" applyFont="1" applyFill="1"/>
    <xf numFmtId="0" fontId="30" fillId="0" borderId="0" xfId="0" applyFont="1" applyFill="1"/>
    <xf numFmtId="0" fontId="30" fillId="0" borderId="0" xfId="0" applyFont="1" applyAlignment="1">
      <alignment horizontal="left"/>
    </xf>
    <xf numFmtId="165" fontId="23" fillId="3" borderId="12" xfId="0" applyNumberFormat="1" applyFont="1" applyFill="1" applyBorder="1"/>
    <xf numFmtId="165" fontId="0" fillId="3" borderId="13" xfId="0" applyNumberFormat="1" applyFill="1" applyBorder="1"/>
    <xf numFmtId="165" fontId="0" fillId="0" borderId="0" xfId="0" applyNumberFormat="1" applyAlignment="1">
      <alignment horizontal="center" vertical="center"/>
    </xf>
    <xf numFmtId="0" fontId="14" fillId="4" borderId="12" xfId="0" applyFont="1" applyFill="1" applyBorder="1"/>
    <xf numFmtId="0" fontId="14" fillId="4" borderId="13" xfId="0" applyFont="1" applyFill="1" applyBorder="1"/>
    <xf numFmtId="165" fontId="23" fillId="4" borderId="13" xfId="1" applyFont="1" applyFill="1" applyBorder="1"/>
    <xf numFmtId="165" fontId="23" fillId="0" borderId="0" xfId="1" applyFont="1" applyFill="1" applyAlignment="1">
      <alignment horizontal="right"/>
    </xf>
    <xf numFmtId="165" fontId="0" fillId="0" borderId="0" xfId="1" applyFont="1" applyAlignment="1">
      <alignment horizontal="right"/>
    </xf>
    <xf numFmtId="165" fontId="14" fillId="2" borderId="12" xfId="0" applyNumberFormat="1" applyFont="1" applyFill="1" applyBorder="1"/>
    <xf numFmtId="165" fontId="23" fillId="2" borderId="13" xfId="0" applyNumberFormat="1" applyFont="1" applyFill="1" applyBorder="1"/>
    <xf numFmtId="165" fontId="0" fillId="0" borderId="11" xfId="0" applyNumberFormat="1" applyFill="1" applyBorder="1"/>
    <xf numFmtId="165" fontId="25" fillId="0" borderId="0" xfId="0" applyNumberFormat="1" applyFont="1"/>
    <xf numFmtId="3" fontId="0" fillId="0" borderId="0" xfId="0" applyNumberFormat="1"/>
    <xf numFmtId="165" fontId="14" fillId="0" borderId="0" xfId="0" applyNumberFormat="1" applyFont="1"/>
    <xf numFmtId="4" fontId="14" fillId="0" borderId="0" xfId="0" applyNumberFormat="1" applyFont="1"/>
    <xf numFmtId="4" fontId="0" fillId="0" borderId="0" xfId="0" applyNumberFormat="1"/>
    <xf numFmtId="0" fontId="9" fillId="0" borderId="0" xfId="0" applyFont="1"/>
    <xf numFmtId="0" fontId="31" fillId="0" borderId="0" xfId="0" applyFont="1" applyFill="1" applyBorder="1" applyAlignment="1">
      <alignment horizontal="center"/>
    </xf>
    <xf numFmtId="0" fontId="37" fillId="0" borderId="0" xfId="0" applyFont="1"/>
    <xf numFmtId="164" fontId="0" fillId="0" borderId="0" xfId="0" applyNumberFormat="1" applyFill="1"/>
    <xf numFmtId="164" fontId="0" fillId="0" borderId="0" xfId="0" applyNumberFormat="1"/>
    <xf numFmtId="0" fontId="41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43" fillId="0" borderId="0" xfId="0" applyFont="1"/>
    <xf numFmtId="164" fontId="10" fillId="0" borderId="0" xfId="1" applyNumberFormat="1" applyFont="1"/>
    <xf numFmtId="0" fontId="10" fillId="6" borderId="0" xfId="0" applyFont="1" applyFill="1"/>
    <xf numFmtId="165" fontId="10" fillId="6" borderId="0" xfId="1" applyFont="1" applyFill="1"/>
    <xf numFmtId="165" fontId="5" fillId="6" borderId="0" xfId="1" applyFont="1" applyFill="1"/>
    <xf numFmtId="165" fontId="11" fillId="6" borderId="0" xfId="1" applyFont="1" applyFill="1"/>
    <xf numFmtId="165" fontId="10" fillId="6" borderId="0" xfId="0" applyNumberFormat="1" applyFont="1" applyFill="1"/>
    <xf numFmtId="165" fontId="3" fillId="0" borderId="0" xfId="0" applyNumberFormat="1" applyFont="1"/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734"/>
  <sheetViews>
    <sheetView tabSelected="1" topLeftCell="A113" workbookViewId="0">
      <selection activeCell="J207" sqref="J207"/>
    </sheetView>
  </sheetViews>
  <sheetFormatPr baseColWidth="10" defaultColWidth="8.83203125" defaultRowHeight="14" x14ac:dyDescent="0"/>
  <cols>
    <col min="1" max="1" width="8.6640625" customWidth="1"/>
    <col min="2" max="2" width="12.1640625" customWidth="1"/>
    <col min="3" max="3" width="9" customWidth="1"/>
    <col min="4" max="4" width="8" customWidth="1"/>
    <col min="5" max="5" width="9.83203125" customWidth="1"/>
    <col min="6" max="6" width="8.1640625" customWidth="1"/>
    <col min="7" max="7" width="12.83203125" style="44" customWidth="1"/>
    <col min="8" max="8" width="26.6640625" customWidth="1"/>
    <col min="9" max="9" width="13.83203125" customWidth="1"/>
    <col min="10" max="10" width="15.83203125" customWidth="1"/>
    <col min="11" max="11" width="6.5" customWidth="1"/>
    <col min="12" max="12" width="13.33203125" customWidth="1"/>
    <col min="13" max="13" width="8.6640625" customWidth="1"/>
    <col min="257" max="257" width="8.6640625" customWidth="1"/>
    <col min="258" max="258" width="12.1640625" customWidth="1"/>
    <col min="259" max="259" width="9" customWidth="1"/>
    <col min="260" max="260" width="8" customWidth="1"/>
    <col min="261" max="261" width="9.83203125" customWidth="1"/>
    <col min="262" max="262" width="8.1640625" customWidth="1"/>
    <col min="263" max="263" width="12.83203125" customWidth="1"/>
    <col min="264" max="264" width="26.6640625" customWidth="1"/>
    <col min="265" max="265" width="13.83203125" customWidth="1"/>
    <col min="266" max="266" width="15.83203125" customWidth="1"/>
    <col min="267" max="267" width="6.5" customWidth="1"/>
    <col min="269" max="269" width="8.6640625" customWidth="1"/>
    <col min="513" max="513" width="8.6640625" customWidth="1"/>
    <col min="514" max="514" width="12.1640625" customWidth="1"/>
    <col min="515" max="515" width="9" customWidth="1"/>
    <col min="516" max="516" width="8" customWidth="1"/>
    <col min="517" max="517" width="9.83203125" customWidth="1"/>
    <col min="518" max="518" width="8.1640625" customWidth="1"/>
    <col min="519" max="519" width="12.83203125" customWidth="1"/>
    <col min="520" max="520" width="26.6640625" customWidth="1"/>
    <col min="521" max="521" width="13.83203125" customWidth="1"/>
    <col min="522" max="522" width="15.83203125" customWidth="1"/>
    <col min="523" max="523" width="6.5" customWidth="1"/>
    <col min="525" max="525" width="8.6640625" customWidth="1"/>
    <col min="769" max="769" width="8.6640625" customWidth="1"/>
    <col min="770" max="770" width="12.1640625" customWidth="1"/>
    <col min="771" max="771" width="9" customWidth="1"/>
    <col min="772" max="772" width="8" customWidth="1"/>
    <col min="773" max="773" width="9.83203125" customWidth="1"/>
    <col min="774" max="774" width="8.1640625" customWidth="1"/>
    <col min="775" max="775" width="12.83203125" customWidth="1"/>
    <col min="776" max="776" width="26.6640625" customWidth="1"/>
    <col min="777" max="777" width="13.83203125" customWidth="1"/>
    <col min="778" max="778" width="15.83203125" customWidth="1"/>
    <col min="779" max="779" width="6.5" customWidth="1"/>
    <col min="781" max="781" width="8.6640625" customWidth="1"/>
    <col min="1025" max="1025" width="8.6640625" customWidth="1"/>
    <col min="1026" max="1026" width="12.1640625" customWidth="1"/>
    <col min="1027" max="1027" width="9" customWidth="1"/>
    <col min="1028" max="1028" width="8" customWidth="1"/>
    <col min="1029" max="1029" width="9.83203125" customWidth="1"/>
    <col min="1030" max="1030" width="8.1640625" customWidth="1"/>
    <col min="1031" max="1031" width="12.83203125" customWidth="1"/>
    <col min="1032" max="1032" width="26.6640625" customWidth="1"/>
    <col min="1033" max="1033" width="13.83203125" customWidth="1"/>
    <col min="1034" max="1034" width="15.83203125" customWidth="1"/>
    <col min="1035" max="1035" width="6.5" customWidth="1"/>
    <col min="1037" max="1037" width="8.6640625" customWidth="1"/>
    <col min="1281" max="1281" width="8.6640625" customWidth="1"/>
    <col min="1282" max="1282" width="12.1640625" customWidth="1"/>
    <col min="1283" max="1283" width="9" customWidth="1"/>
    <col min="1284" max="1284" width="8" customWidth="1"/>
    <col min="1285" max="1285" width="9.83203125" customWidth="1"/>
    <col min="1286" max="1286" width="8.1640625" customWidth="1"/>
    <col min="1287" max="1287" width="12.83203125" customWidth="1"/>
    <col min="1288" max="1288" width="26.6640625" customWidth="1"/>
    <col min="1289" max="1289" width="13.83203125" customWidth="1"/>
    <col min="1290" max="1290" width="15.83203125" customWidth="1"/>
    <col min="1291" max="1291" width="6.5" customWidth="1"/>
    <col min="1293" max="1293" width="8.6640625" customWidth="1"/>
    <col min="1537" max="1537" width="8.6640625" customWidth="1"/>
    <col min="1538" max="1538" width="12.1640625" customWidth="1"/>
    <col min="1539" max="1539" width="9" customWidth="1"/>
    <col min="1540" max="1540" width="8" customWidth="1"/>
    <col min="1541" max="1541" width="9.83203125" customWidth="1"/>
    <col min="1542" max="1542" width="8.1640625" customWidth="1"/>
    <col min="1543" max="1543" width="12.83203125" customWidth="1"/>
    <col min="1544" max="1544" width="26.6640625" customWidth="1"/>
    <col min="1545" max="1545" width="13.83203125" customWidth="1"/>
    <col min="1546" max="1546" width="15.83203125" customWidth="1"/>
    <col min="1547" max="1547" width="6.5" customWidth="1"/>
    <col min="1549" max="1549" width="8.6640625" customWidth="1"/>
    <col min="1793" max="1793" width="8.6640625" customWidth="1"/>
    <col min="1794" max="1794" width="12.1640625" customWidth="1"/>
    <col min="1795" max="1795" width="9" customWidth="1"/>
    <col min="1796" max="1796" width="8" customWidth="1"/>
    <col min="1797" max="1797" width="9.83203125" customWidth="1"/>
    <col min="1798" max="1798" width="8.1640625" customWidth="1"/>
    <col min="1799" max="1799" width="12.83203125" customWidth="1"/>
    <col min="1800" max="1800" width="26.6640625" customWidth="1"/>
    <col min="1801" max="1801" width="13.83203125" customWidth="1"/>
    <col min="1802" max="1802" width="15.83203125" customWidth="1"/>
    <col min="1803" max="1803" width="6.5" customWidth="1"/>
    <col min="1805" max="1805" width="8.6640625" customWidth="1"/>
    <col min="2049" max="2049" width="8.6640625" customWidth="1"/>
    <col min="2050" max="2050" width="12.1640625" customWidth="1"/>
    <col min="2051" max="2051" width="9" customWidth="1"/>
    <col min="2052" max="2052" width="8" customWidth="1"/>
    <col min="2053" max="2053" width="9.83203125" customWidth="1"/>
    <col min="2054" max="2054" width="8.1640625" customWidth="1"/>
    <col min="2055" max="2055" width="12.83203125" customWidth="1"/>
    <col min="2056" max="2056" width="26.6640625" customWidth="1"/>
    <col min="2057" max="2057" width="13.83203125" customWidth="1"/>
    <col min="2058" max="2058" width="15.83203125" customWidth="1"/>
    <col min="2059" max="2059" width="6.5" customWidth="1"/>
    <col min="2061" max="2061" width="8.6640625" customWidth="1"/>
    <col min="2305" max="2305" width="8.6640625" customWidth="1"/>
    <col min="2306" max="2306" width="12.1640625" customWidth="1"/>
    <col min="2307" max="2307" width="9" customWidth="1"/>
    <col min="2308" max="2308" width="8" customWidth="1"/>
    <col min="2309" max="2309" width="9.83203125" customWidth="1"/>
    <col min="2310" max="2310" width="8.1640625" customWidth="1"/>
    <col min="2311" max="2311" width="12.83203125" customWidth="1"/>
    <col min="2312" max="2312" width="26.6640625" customWidth="1"/>
    <col min="2313" max="2313" width="13.83203125" customWidth="1"/>
    <col min="2314" max="2314" width="15.83203125" customWidth="1"/>
    <col min="2315" max="2315" width="6.5" customWidth="1"/>
    <col min="2317" max="2317" width="8.6640625" customWidth="1"/>
    <col min="2561" max="2561" width="8.6640625" customWidth="1"/>
    <col min="2562" max="2562" width="12.1640625" customWidth="1"/>
    <col min="2563" max="2563" width="9" customWidth="1"/>
    <col min="2564" max="2564" width="8" customWidth="1"/>
    <col min="2565" max="2565" width="9.83203125" customWidth="1"/>
    <col min="2566" max="2566" width="8.1640625" customWidth="1"/>
    <col min="2567" max="2567" width="12.83203125" customWidth="1"/>
    <col min="2568" max="2568" width="26.6640625" customWidth="1"/>
    <col min="2569" max="2569" width="13.83203125" customWidth="1"/>
    <col min="2570" max="2570" width="15.83203125" customWidth="1"/>
    <col min="2571" max="2571" width="6.5" customWidth="1"/>
    <col min="2573" max="2573" width="8.6640625" customWidth="1"/>
    <col min="2817" max="2817" width="8.6640625" customWidth="1"/>
    <col min="2818" max="2818" width="12.1640625" customWidth="1"/>
    <col min="2819" max="2819" width="9" customWidth="1"/>
    <col min="2820" max="2820" width="8" customWidth="1"/>
    <col min="2821" max="2821" width="9.83203125" customWidth="1"/>
    <col min="2822" max="2822" width="8.1640625" customWidth="1"/>
    <col min="2823" max="2823" width="12.83203125" customWidth="1"/>
    <col min="2824" max="2824" width="26.6640625" customWidth="1"/>
    <col min="2825" max="2825" width="13.83203125" customWidth="1"/>
    <col min="2826" max="2826" width="15.83203125" customWidth="1"/>
    <col min="2827" max="2827" width="6.5" customWidth="1"/>
    <col min="2829" max="2829" width="8.6640625" customWidth="1"/>
    <col min="3073" max="3073" width="8.6640625" customWidth="1"/>
    <col min="3074" max="3074" width="12.1640625" customWidth="1"/>
    <col min="3075" max="3075" width="9" customWidth="1"/>
    <col min="3076" max="3076" width="8" customWidth="1"/>
    <col min="3077" max="3077" width="9.83203125" customWidth="1"/>
    <col min="3078" max="3078" width="8.1640625" customWidth="1"/>
    <col min="3079" max="3079" width="12.83203125" customWidth="1"/>
    <col min="3080" max="3080" width="26.6640625" customWidth="1"/>
    <col min="3081" max="3081" width="13.83203125" customWidth="1"/>
    <col min="3082" max="3082" width="15.83203125" customWidth="1"/>
    <col min="3083" max="3083" width="6.5" customWidth="1"/>
    <col min="3085" max="3085" width="8.6640625" customWidth="1"/>
    <col min="3329" max="3329" width="8.6640625" customWidth="1"/>
    <col min="3330" max="3330" width="12.1640625" customWidth="1"/>
    <col min="3331" max="3331" width="9" customWidth="1"/>
    <col min="3332" max="3332" width="8" customWidth="1"/>
    <col min="3333" max="3333" width="9.83203125" customWidth="1"/>
    <col min="3334" max="3334" width="8.1640625" customWidth="1"/>
    <col min="3335" max="3335" width="12.83203125" customWidth="1"/>
    <col min="3336" max="3336" width="26.6640625" customWidth="1"/>
    <col min="3337" max="3337" width="13.83203125" customWidth="1"/>
    <col min="3338" max="3338" width="15.83203125" customWidth="1"/>
    <col min="3339" max="3339" width="6.5" customWidth="1"/>
    <col min="3341" max="3341" width="8.6640625" customWidth="1"/>
    <col min="3585" max="3585" width="8.6640625" customWidth="1"/>
    <col min="3586" max="3586" width="12.1640625" customWidth="1"/>
    <col min="3587" max="3587" width="9" customWidth="1"/>
    <col min="3588" max="3588" width="8" customWidth="1"/>
    <col min="3589" max="3589" width="9.83203125" customWidth="1"/>
    <col min="3590" max="3590" width="8.1640625" customWidth="1"/>
    <col min="3591" max="3591" width="12.83203125" customWidth="1"/>
    <col min="3592" max="3592" width="26.6640625" customWidth="1"/>
    <col min="3593" max="3593" width="13.83203125" customWidth="1"/>
    <col min="3594" max="3594" width="15.83203125" customWidth="1"/>
    <col min="3595" max="3595" width="6.5" customWidth="1"/>
    <col min="3597" max="3597" width="8.6640625" customWidth="1"/>
    <col min="3841" max="3841" width="8.6640625" customWidth="1"/>
    <col min="3842" max="3842" width="12.1640625" customWidth="1"/>
    <col min="3843" max="3843" width="9" customWidth="1"/>
    <col min="3844" max="3844" width="8" customWidth="1"/>
    <col min="3845" max="3845" width="9.83203125" customWidth="1"/>
    <col min="3846" max="3846" width="8.1640625" customWidth="1"/>
    <col min="3847" max="3847" width="12.83203125" customWidth="1"/>
    <col min="3848" max="3848" width="26.6640625" customWidth="1"/>
    <col min="3849" max="3849" width="13.83203125" customWidth="1"/>
    <col min="3850" max="3850" width="15.83203125" customWidth="1"/>
    <col min="3851" max="3851" width="6.5" customWidth="1"/>
    <col min="3853" max="3853" width="8.6640625" customWidth="1"/>
    <col min="4097" max="4097" width="8.6640625" customWidth="1"/>
    <col min="4098" max="4098" width="12.1640625" customWidth="1"/>
    <col min="4099" max="4099" width="9" customWidth="1"/>
    <col min="4100" max="4100" width="8" customWidth="1"/>
    <col min="4101" max="4101" width="9.83203125" customWidth="1"/>
    <col min="4102" max="4102" width="8.1640625" customWidth="1"/>
    <col min="4103" max="4103" width="12.83203125" customWidth="1"/>
    <col min="4104" max="4104" width="26.6640625" customWidth="1"/>
    <col min="4105" max="4105" width="13.83203125" customWidth="1"/>
    <col min="4106" max="4106" width="15.83203125" customWidth="1"/>
    <col min="4107" max="4107" width="6.5" customWidth="1"/>
    <col min="4109" max="4109" width="8.6640625" customWidth="1"/>
    <col min="4353" max="4353" width="8.6640625" customWidth="1"/>
    <col min="4354" max="4354" width="12.1640625" customWidth="1"/>
    <col min="4355" max="4355" width="9" customWidth="1"/>
    <col min="4356" max="4356" width="8" customWidth="1"/>
    <col min="4357" max="4357" width="9.83203125" customWidth="1"/>
    <col min="4358" max="4358" width="8.1640625" customWidth="1"/>
    <col min="4359" max="4359" width="12.83203125" customWidth="1"/>
    <col min="4360" max="4360" width="26.6640625" customWidth="1"/>
    <col min="4361" max="4361" width="13.83203125" customWidth="1"/>
    <col min="4362" max="4362" width="15.83203125" customWidth="1"/>
    <col min="4363" max="4363" width="6.5" customWidth="1"/>
    <col min="4365" max="4365" width="8.6640625" customWidth="1"/>
    <col min="4609" max="4609" width="8.6640625" customWidth="1"/>
    <col min="4610" max="4610" width="12.1640625" customWidth="1"/>
    <col min="4611" max="4611" width="9" customWidth="1"/>
    <col min="4612" max="4612" width="8" customWidth="1"/>
    <col min="4613" max="4613" width="9.83203125" customWidth="1"/>
    <col min="4614" max="4614" width="8.1640625" customWidth="1"/>
    <col min="4615" max="4615" width="12.83203125" customWidth="1"/>
    <col min="4616" max="4616" width="26.6640625" customWidth="1"/>
    <col min="4617" max="4617" width="13.83203125" customWidth="1"/>
    <col min="4618" max="4618" width="15.83203125" customWidth="1"/>
    <col min="4619" max="4619" width="6.5" customWidth="1"/>
    <col min="4621" max="4621" width="8.6640625" customWidth="1"/>
    <col min="4865" max="4865" width="8.6640625" customWidth="1"/>
    <col min="4866" max="4866" width="12.1640625" customWidth="1"/>
    <col min="4867" max="4867" width="9" customWidth="1"/>
    <col min="4868" max="4868" width="8" customWidth="1"/>
    <col min="4869" max="4869" width="9.83203125" customWidth="1"/>
    <col min="4870" max="4870" width="8.1640625" customWidth="1"/>
    <col min="4871" max="4871" width="12.83203125" customWidth="1"/>
    <col min="4872" max="4872" width="26.6640625" customWidth="1"/>
    <col min="4873" max="4873" width="13.83203125" customWidth="1"/>
    <col min="4874" max="4874" width="15.83203125" customWidth="1"/>
    <col min="4875" max="4875" width="6.5" customWidth="1"/>
    <col min="4877" max="4877" width="8.6640625" customWidth="1"/>
    <col min="5121" max="5121" width="8.6640625" customWidth="1"/>
    <col min="5122" max="5122" width="12.1640625" customWidth="1"/>
    <col min="5123" max="5123" width="9" customWidth="1"/>
    <col min="5124" max="5124" width="8" customWidth="1"/>
    <col min="5125" max="5125" width="9.83203125" customWidth="1"/>
    <col min="5126" max="5126" width="8.1640625" customWidth="1"/>
    <col min="5127" max="5127" width="12.83203125" customWidth="1"/>
    <col min="5128" max="5128" width="26.6640625" customWidth="1"/>
    <col min="5129" max="5129" width="13.83203125" customWidth="1"/>
    <col min="5130" max="5130" width="15.83203125" customWidth="1"/>
    <col min="5131" max="5131" width="6.5" customWidth="1"/>
    <col min="5133" max="5133" width="8.6640625" customWidth="1"/>
    <col min="5377" max="5377" width="8.6640625" customWidth="1"/>
    <col min="5378" max="5378" width="12.1640625" customWidth="1"/>
    <col min="5379" max="5379" width="9" customWidth="1"/>
    <col min="5380" max="5380" width="8" customWidth="1"/>
    <col min="5381" max="5381" width="9.83203125" customWidth="1"/>
    <col min="5382" max="5382" width="8.1640625" customWidth="1"/>
    <col min="5383" max="5383" width="12.83203125" customWidth="1"/>
    <col min="5384" max="5384" width="26.6640625" customWidth="1"/>
    <col min="5385" max="5385" width="13.83203125" customWidth="1"/>
    <col min="5386" max="5386" width="15.83203125" customWidth="1"/>
    <col min="5387" max="5387" width="6.5" customWidth="1"/>
    <col min="5389" max="5389" width="8.6640625" customWidth="1"/>
    <col min="5633" max="5633" width="8.6640625" customWidth="1"/>
    <col min="5634" max="5634" width="12.1640625" customWidth="1"/>
    <col min="5635" max="5635" width="9" customWidth="1"/>
    <col min="5636" max="5636" width="8" customWidth="1"/>
    <col min="5637" max="5637" width="9.83203125" customWidth="1"/>
    <col min="5638" max="5638" width="8.1640625" customWidth="1"/>
    <col min="5639" max="5639" width="12.83203125" customWidth="1"/>
    <col min="5640" max="5640" width="26.6640625" customWidth="1"/>
    <col min="5641" max="5641" width="13.83203125" customWidth="1"/>
    <col min="5642" max="5642" width="15.83203125" customWidth="1"/>
    <col min="5643" max="5643" width="6.5" customWidth="1"/>
    <col min="5645" max="5645" width="8.6640625" customWidth="1"/>
    <col min="5889" max="5889" width="8.6640625" customWidth="1"/>
    <col min="5890" max="5890" width="12.1640625" customWidth="1"/>
    <col min="5891" max="5891" width="9" customWidth="1"/>
    <col min="5892" max="5892" width="8" customWidth="1"/>
    <col min="5893" max="5893" width="9.83203125" customWidth="1"/>
    <col min="5894" max="5894" width="8.1640625" customWidth="1"/>
    <col min="5895" max="5895" width="12.83203125" customWidth="1"/>
    <col min="5896" max="5896" width="26.6640625" customWidth="1"/>
    <col min="5897" max="5897" width="13.83203125" customWidth="1"/>
    <col min="5898" max="5898" width="15.83203125" customWidth="1"/>
    <col min="5899" max="5899" width="6.5" customWidth="1"/>
    <col min="5901" max="5901" width="8.6640625" customWidth="1"/>
    <col min="6145" max="6145" width="8.6640625" customWidth="1"/>
    <col min="6146" max="6146" width="12.1640625" customWidth="1"/>
    <col min="6147" max="6147" width="9" customWidth="1"/>
    <col min="6148" max="6148" width="8" customWidth="1"/>
    <col min="6149" max="6149" width="9.83203125" customWidth="1"/>
    <col min="6150" max="6150" width="8.1640625" customWidth="1"/>
    <col min="6151" max="6151" width="12.83203125" customWidth="1"/>
    <col min="6152" max="6152" width="26.6640625" customWidth="1"/>
    <col min="6153" max="6153" width="13.83203125" customWidth="1"/>
    <col min="6154" max="6154" width="15.83203125" customWidth="1"/>
    <col min="6155" max="6155" width="6.5" customWidth="1"/>
    <col min="6157" max="6157" width="8.6640625" customWidth="1"/>
    <col min="6401" max="6401" width="8.6640625" customWidth="1"/>
    <col min="6402" max="6402" width="12.1640625" customWidth="1"/>
    <col min="6403" max="6403" width="9" customWidth="1"/>
    <col min="6404" max="6404" width="8" customWidth="1"/>
    <col min="6405" max="6405" width="9.83203125" customWidth="1"/>
    <col min="6406" max="6406" width="8.1640625" customWidth="1"/>
    <col min="6407" max="6407" width="12.83203125" customWidth="1"/>
    <col min="6408" max="6408" width="26.6640625" customWidth="1"/>
    <col min="6409" max="6409" width="13.83203125" customWidth="1"/>
    <col min="6410" max="6410" width="15.83203125" customWidth="1"/>
    <col min="6411" max="6411" width="6.5" customWidth="1"/>
    <col min="6413" max="6413" width="8.6640625" customWidth="1"/>
    <col min="6657" max="6657" width="8.6640625" customWidth="1"/>
    <col min="6658" max="6658" width="12.1640625" customWidth="1"/>
    <col min="6659" max="6659" width="9" customWidth="1"/>
    <col min="6660" max="6660" width="8" customWidth="1"/>
    <col min="6661" max="6661" width="9.83203125" customWidth="1"/>
    <col min="6662" max="6662" width="8.1640625" customWidth="1"/>
    <col min="6663" max="6663" width="12.83203125" customWidth="1"/>
    <col min="6664" max="6664" width="26.6640625" customWidth="1"/>
    <col min="6665" max="6665" width="13.83203125" customWidth="1"/>
    <col min="6666" max="6666" width="15.83203125" customWidth="1"/>
    <col min="6667" max="6667" width="6.5" customWidth="1"/>
    <col min="6669" max="6669" width="8.6640625" customWidth="1"/>
    <col min="6913" max="6913" width="8.6640625" customWidth="1"/>
    <col min="6914" max="6914" width="12.1640625" customWidth="1"/>
    <col min="6915" max="6915" width="9" customWidth="1"/>
    <col min="6916" max="6916" width="8" customWidth="1"/>
    <col min="6917" max="6917" width="9.83203125" customWidth="1"/>
    <col min="6918" max="6918" width="8.1640625" customWidth="1"/>
    <col min="6919" max="6919" width="12.83203125" customWidth="1"/>
    <col min="6920" max="6920" width="26.6640625" customWidth="1"/>
    <col min="6921" max="6921" width="13.83203125" customWidth="1"/>
    <col min="6922" max="6922" width="15.83203125" customWidth="1"/>
    <col min="6923" max="6923" width="6.5" customWidth="1"/>
    <col min="6925" max="6925" width="8.6640625" customWidth="1"/>
    <col min="7169" max="7169" width="8.6640625" customWidth="1"/>
    <col min="7170" max="7170" width="12.1640625" customWidth="1"/>
    <col min="7171" max="7171" width="9" customWidth="1"/>
    <col min="7172" max="7172" width="8" customWidth="1"/>
    <col min="7173" max="7173" width="9.83203125" customWidth="1"/>
    <col min="7174" max="7174" width="8.1640625" customWidth="1"/>
    <col min="7175" max="7175" width="12.83203125" customWidth="1"/>
    <col min="7176" max="7176" width="26.6640625" customWidth="1"/>
    <col min="7177" max="7177" width="13.83203125" customWidth="1"/>
    <col min="7178" max="7178" width="15.83203125" customWidth="1"/>
    <col min="7179" max="7179" width="6.5" customWidth="1"/>
    <col min="7181" max="7181" width="8.6640625" customWidth="1"/>
    <col min="7425" max="7425" width="8.6640625" customWidth="1"/>
    <col min="7426" max="7426" width="12.1640625" customWidth="1"/>
    <col min="7427" max="7427" width="9" customWidth="1"/>
    <col min="7428" max="7428" width="8" customWidth="1"/>
    <col min="7429" max="7429" width="9.83203125" customWidth="1"/>
    <col min="7430" max="7430" width="8.1640625" customWidth="1"/>
    <col min="7431" max="7431" width="12.83203125" customWidth="1"/>
    <col min="7432" max="7432" width="26.6640625" customWidth="1"/>
    <col min="7433" max="7433" width="13.83203125" customWidth="1"/>
    <col min="7434" max="7434" width="15.83203125" customWidth="1"/>
    <col min="7435" max="7435" width="6.5" customWidth="1"/>
    <col min="7437" max="7437" width="8.6640625" customWidth="1"/>
    <col min="7681" max="7681" width="8.6640625" customWidth="1"/>
    <col min="7682" max="7682" width="12.1640625" customWidth="1"/>
    <col min="7683" max="7683" width="9" customWidth="1"/>
    <col min="7684" max="7684" width="8" customWidth="1"/>
    <col min="7685" max="7685" width="9.83203125" customWidth="1"/>
    <col min="7686" max="7686" width="8.1640625" customWidth="1"/>
    <col min="7687" max="7687" width="12.83203125" customWidth="1"/>
    <col min="7688" max="7688" width="26.6640625" customWidth="1"/>
    <col min="7689" max="7689" width="13.83203125" customWidth="1"/>
    <col min="7690" max="7690" width="15.83203125" customWidth="1"/>
    <col min="7691" max="7691" width="6.5" customWidth="1"/>
    <col min="7693" max="7693" width="8.6640625" customWidth="1"/>
    <col min="7937" max="7937" width="8.6640625" customWidth="1"/>
    <col min="7938" max="7938" width="12.1640625" customWidth="1"/>
    <col min="7939" max="7939" width="9" customWidth="1"/>
    <col min="7940" max="7940" width="8" customWidth="1"/>
    <col min="7941" max="7941" width="9.83203125" customWidth="1"/>
    <col min="7942" max="7942" width="8.1640625" customWidth="1"/>
    <col min="7943" max="7943" width="12.83203125" customWidth="1"/>
    <col min="7944" max="7944" width="26.6640625" customWidth="1"/>
    <col min="7945" max="7945" width="13.83203125" customWidth="1"/>
    <col min="7946" max="7946" width="15.83203125" customWidth="1"/>
    <col min="7947" max="7947" width="6.5" customWidth="1"/>
    <col min="7949" max="7949" width="8.6640625" customWidth="1"/>
    <col min="8193" max="8193" width="8.6640625" customWidth="1"/>
    <col min="8194" max="8194" width="12.1640625" customWidth="1"/>
    <col min="8195" max="8195" width="9" customWidth="1"/>
    <col min="8196" max="8196" width="8" customWidth="1"/>
    <col min="8197" max="8197" width="9.83203125" customWidth="1"/>
    <col min="8198" max="8198" width="8.1640625" customWidth="1"/>
    <col min="8199" max="8199" width="12.83203125" customWidth="1"/>
    <col min="8200" max="8200" width="26.6640625" customWidth="1"/>
    <col min="8201" max="8201" width="13.83203125" customWidth="1"/>
    <col min="8202" max="8202" width="15.83203125" customWidth="1"/>
    <col min="8203" max="8203" width="6.5" customWidth="1"/>
    <col min="8205" max="8205" width="8.6640625" customWidth="1"/>
    <col min="8449" max="8449" width="8.6640625" customWidth="1"/>
    <col min="8450" max="8450" width="12.1640625" customWidth="1"/>
    <col min="8451" max="8451" width="9" customWidth="1"/>
    <col min="8452" max="8452" width="8" customWidth="1"/>
    <col min="8453" max="8453" width="9.83203125" customWidth="1"/>
    <col min="8454" max="8454" width="8.1640625" customWidth="1"/>
    <col min="8455" max="8455" width="12.83203125" customWidth="1"/>
    <col min="8456" max="8456" width="26.6640625" customWidth="1"/>
    <col min="8457" max="8457" width="13.83203125" customWidth="1"/>
    <col min="8458" max="8458" width="15.83203125" customWidth="1"/>
    <col min="8459" max="8459" width="6.5" customWidth="1"/>
    <col min="8461" max="8461" width="8.6640625" customWidth="1"/>
    <col min="8705" max="8705" width="8.6640625" customWidth="1"/>
    <col min="8706" max="8706" width="12.1640625" customWidth="1"/>
    <col min="8707" max="8707" width="9" customWidth="1"/>
    <col min="8708" max="8708" width="8" customWidth="1"/>
    <col min="8709" max="8709" width="9.83203125" customWidth="1"/>
    <col min="8710" max="8710" width="8.1640625" customWidth="1"/>
    <col min="8711" max="8711" width="12.83203125" customWidth="1"/>
    <col min="8712" max="8712" width="26.6640625" customWidth="1"/>
    <col min="8713" max="8713" width="13.83203125" customWidth="1"/>
    <col min="8714" max="8714" width="15.83203125" customWidth="1"/>
    <col min="8715" max="8715" width="6.5" customWidth="1"/>
    <col min="8717" max="8717" width="8.6640625" customWidth="1"/>
    <col min="8961" max="8961" width="8.6640625" customWidth="1"/>
    <col min="8962" max="8962" width="12.1640625" customWidth="1"/>
    <col min="8963" max="8963" width="9" customWidth="1"/>
    <col min="8964" max="8964" width="8" customWidth="1"/>
    <col min="8965" max="8965" width="9.83203125" customWidth="1"/>
    <col min="8966" max="8966" width="8.1640625" customWidth="1"/>
    <col min="8967" max="8967" width="12.83203125" customWidth="1"/>
    <col min="8968" max="8968" width="26.6640625" customWidth="1"/>
    <col min="8969" max="8969" width="13.83203125" customWidth="1"/>
    <col min="8970" max="8970" width="15.83203125" customWidth="1"/>
    <col min="8971" max="8971" width="6.5" customWidth="1"/>
    <col min="8973" max="8973" width="8.6640625" customWidth="1"/>
    <col min="9217" max="9217" width="8.6640625" customWidth="1"/>
    <col min="9218" max="9218" width="12.1640625" customWidth="1"/>
    <col min="9219" max="9219" width="9" customWidth="1"/>
    <col min="9220" max="9220" width="8" customWidth="1"/>
    <col min="9221" max="9221" width="9.83203125" customWidth="1"/>
    <col min="9222" max="9222" width="8.1640625" customWidth="1"/>
    <col min="9223" max="9223" width="12.83203125" customWidth="1"/>
    <col min="9224" max="9224" width="26.6640625" customWidth="1"/>
    <col min="9225" max="9225" width="13.83203125" customWidth="1"/>
    <col min="9226" max="9226" width="15.83203125" customWidth="1"/>
    <col min="9227" max="9227" width="6.5" customWidth="1"/>
    <col min="9229" max="9229" width="8.6640625" customWidth="1"/>
    <col min="9473" max="9473" width="8.6640625" customWidth="1"/>
    <col min="9474" max="9474" width="12.1640625" customWidth="1"/>
    <col min="9475" max="9475" width="9" customWidth="1"/>
    <col min="9476" max="9476" width="8" customWidth="1"/>
    <col min="9477" max="9477" width="9.83203125" customWidth="1"/>
    <col min="9478" max="9478" width="8.1640625" customWidth="1"/>
    <col min="9479" max="9479" width="12.83203125" customWidth="1"/>
    <col min="9480" max="9480" width="26.6640625" customWidth="1"/>
    <col min="9481" max="9481" width="13.83203125" customWidth="1"/>
    <col min="9482" max="9482" width="15.83203125" customWidth="1"/>
    <col min="9483" max="9483" width="6.5" customWidth="1"/>
    <col min="9485" max="9485" width="8.6640625" customWidth="1"/>
    <col min="9729" max="9729" width="8.6640625" customWidth="1"/>
    <col min="9730" max="9730" width="12.1640625" customWidth="1"/>
    <col min="9731" max="9731" width="9" customWidth="1"/>
    <col min="9732" max="9732" width="8" customWidth="1"/>
    <col min="9733" max="9733" width="9.83203125" customWidth="1"/>
    <col min="9734" max="9734" width="8.1640625" customWidth="1"/>
    <col min="9735" max="9735" width="12.83203125" customWidth="1"/>
    <col min="9736" max="9736" width="26.6640625" customWidth="1"/>
    <col min="9737" max="9737" width="13.83203125" customWidth="1"/>
    <col min="9738" max="9738" width="15.83203125" customWidth="1"/>
    <col min="9739" max="9739" width="6.5" customWidth="1"/>
    <col min="9741" max="9741" width="8.6640625" customWidth="1"/>
    <col min="9985" max="9985" width="8.6640625" customWidth="1"/>
    <col min="9986" max="9986" width="12.1640625" customWidth="1"/>
    <col min="9987" max="9987" width="9" customWidth="1"/>
    <col min="9988" max="9988" width="8" customWidth="1"/>
    <col min="9989" max="9989" width="9.83203125" customWidth="1"/>
    <col min="9990" max="9990" width="8.1640625" customWidth="1"/>
    <col min="9991" max="9991" width="12.83203125" customWidth="1"/>
    <col min="9992" max="9992" width="26.6640625" customWidth="1"/>
    <col min="9993" max="9993" width="13.83203125" customWidth="1"/>
    <col min="9994" max="9994" width="15.83203125" customWidth="1"/>
    <col min="9995" max="9995" width="6.5" customWidth="1"/>
    <col min="9997" max="9997" width="8.6640625" customWidth="1"/>
    <col min="10241" max="10241" width="8.6640625" customWidth="1"/>
    <col min="10242" max="10242" width="12.1640625" customWidth="1"/>
    <col min="10243" max="10243" width="9" customWidth="1"/>
    <col min="10244" max="10244" width="8" customWidth="1"/>
    <col min="10245" max="10245" width="9.83203125" customWidth="1"/>
    <col min="10246" max="10246" width="8.1640625" customWidth="1"/>
    <col min="10247" max="10247" width="12.83203125" customWidth="1"/>
    <col min="10248" max="10248" width="26.6640625" customWidth="1"/>
    <col min="10249" max="10249" width="13.83203125" customWidth="1"/>
    <col min="10250" max="10250" width="15.83203125" customWidth="1"/>
    <col min="10251" max="10251" width="6.5" customWidth="1"/>
    <col min="10253" max="10253" width="8.6640625" customWidth="1"/>
    <col min="10497" max="10497" width="8.6640625" customWidth="1"/>
    <col min="10498" max="10498" width="12.1640625" customWidth="1"/>
    <col min="10499" max="10499" width="9" customWidth="1"/>
    <col min="10500" max="10500" width="8" customWidth="1"/>
    <col min="10501" max="10501" width="9.83203125" customWidth="1"/>
    <col min="10502" max="10502" width="8.1640625" customWidth="1"/>
    <col min="10503" max="10503" width="12.83203125" customWidth="1"/>
    <col min="10504" max="10504" width="26.6640625" customWidth="1"/>
    <col min="10505" max="10505" width="13.83203125" customWidth="1"/>
    <col min="10506" max="10506" width="15.83203125" customWidth="1"/>
    <col min="10507" max="10507" width="6.5" customWidth="1"/>
    <col min="10509" max="10509" width="8.6640625" customWidth="1"/>
    <col min="10753" max="10753" width="8.6640625" customWidth="1"/>
    <col min="10754" max="10754" width="12.1640625" customWidth="1"/>
    <col min="10755" max="10755" width="9" customWidth="1"/>
    <col min="10756" max="10756" width="8" customWidth="1"/>
    <col min="10757" max="10757" width="9.83203125" customWidth="1"/>
    <col min="10758" max="10758" width="8.1640625" customWidth="1"/>
    <col min="10759" max="10759" width="12.83203125" customWidth="1"/>
    <col min="10760" max="10760" width="26.6640625" customWidth="1"/>
    <col min="10761" max="10761" width="13.83203125" customWidth="1"/>
    <col min="10762" max="10762" width="15.83203125" customWidth="1"/>
    <col min="10763" max="10763" width="6.5" customWidth="1"/>
    <col min="10765" max="10765" width="8.6640625" customWidth="1"/>
    <col min="11009" max="11009" width="8.6640625" customWidth="1"/>
    <col min="11010" max="11010" width="12.1640625" customWidth="1"/>
    <col min="11011" max="11011" width="9" customWidth="1"/>
    <col min="11012" max="11012" width="8" customWidth="1"/>
    <col min="11013" max="11013" width="9.83203125" customWidth="1"/>
    <col min="11014" max="11014" width="8.1640625" customWidth="1"/>
    <col min="11015" max="11015" width="12.83203125" customWidth="1"/>
    <col min="11016" max="11016" width="26.6640625" customWidth="1"/>
    <col min="11017" max="11017" width="13.83203125" customWidth="1"/>
    <col min="11018" max="11018" width="15.83203125" customWidth="1"/>
    <col min="11019" max="11019" width="6.5" customWidth="1"/>
    <col min="11021" max="11021" width="8.6640625" customWidth="1"/>
    <col min="11265" max="11265" width="8.6640625" customWidth="1"/>
    <col min="11266" max="11266" width="12.1640625" customWidth="1"/>
    <col min="11267" max="11267" width="9" customWidth="1"/>
    <col min="11268" max="11268" width="8" customWidth="1"/>
    <col min="11269" max="11269" width="9.83203125" customWidth="1"/>
    <col min="11270" max="11270" width="8.1640625" customWidth="1"/>
    <col min="11271" max="11271" width="12.83203125" customWidth="1"/>
    <col min="11272" max="11272" width="26.6640625" customWidth="1"/>
    <col min="11273" max="11273" width="13.83203125" customWidth="1"/>
    <col min="11274" max="11274" width="15.83203125" customWidth="1"/>
    <col min="11275" max="11275" width="6.5" customWidth="1"/>
    <col min="11277" max="11277" width="8.6640625" customWidth="1"/>
    <col min="11521" max="11521" width="8.6640625" customWidth="1"/>
    <col min="11522" max="11522" width="12.1640625" customWidth="1"/>
    <col min="11523" max="11523" width="9" customWidth="1"/>
    <col min="11524" max="11524" width="8" customWidth="1"/>
    <col min="11525" max="11525" width="9.83203125" customWidth="1"/>
    <col min="11526" max="11526" width="8.1640625" customWidth="1"/>
    <col min="11527" max="11527" width="12.83203125" customWidth="1"/>
    <col min="11528" max="11528" width="26.6640625" customWidth="1"/>
    <col min="11529" max="11529" width="13.83203125" customWidth="1"/>
    <col min="11530" max="11530" width="15.83203125" customWidth="1"/>
    <col min="11531" max="11531" width="6.5" customWidth="1"/>
    <col min="11533" max="11533" width="8.6640625" customWidth="1"/>
    <col min="11777" max="11777" width="8.6640625" customWidth="1"/>
    <col min="11778" max="11778" width="12.1640625" customWidth="1"/>
    <col min="11779" max="11779" width="9" customWidth="1"/>
    <col min="11780" max="11780" width="8" customWidth="1"/>
    <col min="11781" max="11781" width="9.83203125" customWidth="1"/>
    <col min="11782" max="11782" width="8.1640625" customWidth="1"/>
    <col min="11783" max="11783" width="12.83203125" customWidth="1"/>
    <col min="11784" max="11784" width="26.6640625" customWidth="1"/>
    <col min="11785" max="11785" width="13.83203125" customWidth="1"/>
    <col min="11786" max="11786" width="15.83203125" customWidth="1"/>
    <col min="11787" max="11787" width="6.5" customWidth="1"/>
    <col min="11789" max="11789" width="8.6640625" customWidth="1"/>
    <col min="12033" max="12033" width="8.6640625" customWidth="1"/>
    <col min="12034" max="12034" width="12.1640625" customWidth="1"/>
    <col min="12035" max="12035" width="9" customWidth="1"/>
    <col min="12036" max="12036" width="8" customWidth="1"/>
    <col min="12037" max="12037" width="9.83203125" customWidth="1"/>
    <col min="12038" max="12038" width="8.1640625" customWidth="1"/>
    <col min="12039" max="12039" width="12.83203125" customWidth="1"/>
    <col min="12040" max="12040" width="26.6640625" customWidth="1"/>
    <col min="12041" max="12041" width="13.83203125" customWidth="1"/>
    <col min="12042" max="12042" width="15.83203125" customWidth="1"/>
    <col min="12043" max="12043" width="6.5" customWidth="1"/>
    <col min="12045" max="12045" width="8.6640625" customWidth="1"/>
    <col min="12289" max="12289" width="8.6640625" customWidth="1"/>
    <col min="12290" max="12290" width="12.1640625" customWidth="1"/>
    <col min="12291" max="12291" width="9" customWidth="1"/>
    <col min="12292" max="12292" width="8" customWidth="1"/>
    <col min="12293" max="12293" width="9.83203125" customWidth="1"/>
    <col min="12294" max="12294" width="8.1640625" customWidth="1"/>
    <col min="12295" max="12295" width="12.83203125" customWidth="1"/>
    <col min="12296" max="12296" width="26.6640625" customWidth="1"/>
    <col min="12297" max="12297" width="13.83203125" customWidth="1"/>
    <col min="12298" max="12298" width="15.83203125" customWidth="1"/>
    <col min="12299" max="12299" width="6.5" customWidth="1"/>
    <col min="12301" max="12301" width="8.6640625" customWidth="1"/>
    <col min="12545" max="12545" width="8.6640625" customWidth="1"/>
    <col min="12546" max="12546" width="12.1640625" customWidth="1"/>
    <col min="12547" max="12547" width="9" customWidth="1"/>
    <col min="12548" max="12548" width="8" customWidth="1"/>
    <col min="12549" max="12549" width="9.83203125" customWidth="1"/>
    <col min="12550" max="12550" width="8.1640625" customWidth="1"/>
    <col min="12551" max="12551" width="12.83203125" customWidth="1"/>
    <col min="12552" max="12552" width="26.6640625" customWidth="1"/>
    <col min="12553" max="12553" width="13.83203125" customWidth="1"/>
    <col min="12554" max="12554" width="15.83203125" customWidth="1"/>
    <col min="12555" max="12555" width="6.5" customWidth="1"/>
    <col min="12557" max="12557" width="8.6640625" customWidth="1"/>
    <col min="12801" max="12801" width="8.6640625" customWidth="1"/>
    <col min="12802" max="12802" width="12.1640625" customWidth="1"/>
    <col min="12803" max="12803" width="9" customWidth="1"/>
    <col min="12804" max="12804" width="8" customWidth="1"/>
    <col min="12805" max="12805" width="9.83203125" customWidth="1"/>
    <col min="12806" max="12806" width="8.1640625" customWidth="1"/>
    <col min="12807" max="12807" width="12.83203125" customWidth="1"/>
    <col min="12808" max="12808" width="26.6640625" customWidth="1"/>
    <col min="12809" max="12809" width="13.83203125" customWidth="1"/>
    <col min="12810" max="12810" width="15.83203125" customWidth="1"/>
    <col min="12811" max="12811" width="6.5" customWidth="1"/>
    <col min="12813" max="12813" width="8.6640625" customWidth="1"/>
    <col min="13057" max="13057" width="8.6640625" customWidth="1"/>
    <col min="13058" max="13058" width="12.1640625" customWidth="1"/>
    <col min="13059" max="13059" width="9" customWidth="1"/>
    <col min="13060" max="13060" width="8" customWidth="1"/>
    <col min="13061" max="13061" width="9.83203125" customWidth="1"/>
    <col min="13062" max="13062" width="8.1640625" customWidth="1"/>
    <col min="13063" max="13063" width="12.83203125" customWidth="1"/>
    <col min="13064" max="13064" width="26.6640625" customWidth="1"/>
    <col min="13065" max="13065" width="13.83203125" customWidth="1"/>
    <col min="13066" max="13066" width="15.83203125" customWidth="1"/>
    <col min="13067" max="13067" width="6.5" customWidth="1"/>
    <col min="13069" max="13069" width="8.6640625" customWidth="1"/>
    <col min="13313" max="13313" width="8.6640625" customWidth="1"/>
    <col min="13314" max="13314" width="12.1640625" customWidth="1"/>
    <col min="13315" max="13315" width="9" customWidth="1"/>
    <col min="13316" max="13316" width="8" customWidth="1"/>
    <col min="13317" max="13317" width="9.83203125" customWidth="1"/>
    <col min="13318" max="13318" width="8.1640625" customWidth="1"/>
    <col min="13319" max="13319" width="12.83203125" customWidth="1"/>
    <col min="13320" max="13320" width="26.6640625" customWidth="1"/>
    <col min="13321" max="13321" width="13.83203125" customWidth="1"/>
    <col min="13322" max="13322" width="15.83203125" customWidth="1"/>
    <col min="13323" max="13323" width="6.5" customWidth="1"/>
    <col min="13325" max="13325" width="8.6640625" customWidth="1"/>
    <col min="13569" max="13569" width="8.6640625" customWidth="1"/>
    <col min="13570" max="13570" width="12.1640625" customWidth="1"/>
    <col min="13571" max="13571" width="9" customWidth="1"/>
    <col min="13572" max="13572" width="8" customWidth="1"/>
    <col min="13573" max="13573" width="9.83203125" customWidth="1"/>
    <col min="13574" max="13574" width="8.1640625" customWidth="1"/>
    <col min="13575" max="13575" width="12.83203125" customWidth="1"/>
    <col min="13576" max="13576" width="26.6640625" customWidth="1"/>
    <col min="13577" max="13577" width="13.83203125" customWidth="1"/>
    <col min="13578" max="13578" width="15.83203125" customWidth="1"/>
    <col min="13579" max="13579" width="6.5" customWidth="1"/>
    <col min="13581" max="13581" width="8.6640625" customWidth="1"/>
    <col min="13825" max="13825" width="8.6640625" customWidth="1"/>
    <col min="13826" max="13826" width="12.1640625" customWidth="1"/>
    <col min="13827" max="13827" width="9" customWidth="1"/>
    <col min="13828" max="13828" width="8" customWidth="1"/>
    <col min="13829" max="13829" width="9.83203125" customWidth="1"/>
    <col min="13830" max="13830" width="8.1640625" customWidth="1"/>
    <col min="13831" max="13831" width="12.83203125" customWidth="1"/>
    <col min="13832" max="13832" width="26.6640625" customWidth="1"/>
    <col min="13833" max="13833" width="13.83203125" customWidth="1"/>
    <col min="13834" max="13834" width="15.83203125" customWidth="1"/>
    <col min="13835" max="13835" width="6.5" customWidth="1"/>
    <col min="13837" max="13837" width="8.6640625" customWidth="1"/>
    <col min="14081" max="14081" width="8.6640625" customWidth="1"/>
    <col min="14082" max="14082" width="12.1640625" customWidth="1"/>
    <col min="14083" max="14083" width="9" customWidth="1"/>
    <col min="14084" max="14084" width="8" customWidth="1"/>
    <col min="14085" max="14085" width="9.83203125" customWidth="1"/>
    <col min="14086" max="14086" width="8.1640625" customWidth="1"/>
    <col min="14087" max="14087" width="12.83203125" customWidth="1"/>
    <col min="14088" max="14088" width="26.6640625" customWidth="1"/>
    <col min="14089" max="14089" width="13.83203125" customWidth="1"/>
    <col min="14090" max="14090" width="15.83203125" customWidth="1"/>
    <col min="14091" max="14091" width="6.5" customWidth="1"/>
    <col min="14093" max="14093" width="8.6640625" customWidth="1"/>
    <col min="14337" max="14337" width="8.6640625" customWidth="1"/>
    <col min="14338" max="14338" width="12.1640625" customWidth="1"/>
    <col min="14339" max="14339" width="9" customWidth="1"/>
    <col min="14340" max="14340" width="8" customWidth="1"/>
    <col min="14341" max="14341" width="9.83203125" customWidth="1"/>
    <col min="14342" max="14342" width="8.1640625" customWidth="1"/>
    <col min="14343" max="14343" width="12.83203125" customWidth="1"/>
    <col min="14344" max="14344" width="26.6640625" customWidth="1"/>
    <col min="14345" max="14345" width="13.83203125" customWidth="1"/>
    <col min="14346" max="14346" width="15.83203125" customWidth="1"/>
    <col min="14347" max="14347" width="6.5" customWidth="1"/>
    <col min="14349" max="14349" width="8.6640625" customWidth="1"/>
    <col min="14593" max="14593" width="8.6640625" customWidth="1"/>
    <col min="14594" max="14594" width="12.1640625" customWidth="1"/>
    <col min="14595" max="14595" width="9" customWidth="1"/>
    <col min="14596" max="14596" width="8" customWidth="1"/>
    <col min="14597" max="14597" width="9.83203125" customWidth="1"/>
    <col min="14598" max="14598" width="8.1640625" customWidth="1"/>
    <col min="14599" max="14599" width="12.83203125" customWidth="1"/>
    <col min="14600" max="14600" width="26.6640625" customWidth="1"/>
    <col min="14601" max="14601" width="13.83203125" customWidth="1"/>
    <col min="14602" max="14602" width="15.83203125" customWidth="1"/>
    <col min="14603" max="14603" width="6.5" customWidth="1"/>
    <col min="14605" max="14605" width="8.6640625" customWidth="1"/>
    <col min="14849" max="14849" width="8.6640625" customWidth="1"/>
    <col min="14850" max="14850" width="12.1640625" customWidth="1"/>
    <col min="14851" max="14851" width="9" customWidth="1"/>
    <col min="14852" max="14852" width="8" customWidth="1"/>
    <col min="14853" max="14853" width="9.83203125" customWidth="1"/>
    <col min="14854" max="14854" width="8.1640625" customWidth="1"/>
    <col min="14855" max="14855" width="12.83203125" customWidth="1"/>
    <col min="14856" max="14856" width="26.6640625" customWidth="1"/>
    <col min="14857" max="14857" width="13.83203125" customWidth="1"/>
    <col min="14858" max="14858" width="15.83203125" customWidth="1"/>
    <col min="14859" max="14859" width="6.5" customWidth="1"/>
    <col min="14861" max="14861" width="8.6640625" customWidth="1"/>
    <col min="15105" max="15105" width="8.6640625" customWidth="1"/>
    <col min="15106" max="15106" width="12.1640625" customWidth="1"/>
    <col min="15107" max="15107" width="9" customWidth="1"/>
    <col min="15108" max="15108" width="8" customWidth="1"/>
    <col min="15109" max="15109" width="9.83203125" customWidth="1"/>
    <col min="15110" max="15110" width="8.1640625" customWidth="1"/>
    <col min="15111" max="15111" width="12.83203125" customWidth="1"/>
    <col min="15112" max="15112" width="26.6640625" customWidth="1"/>
    <col min="15113" max="15113" width="13.83203125" customWidth="1"/>
    <col min="15114" max="15114" width="15.83203125" customWidth="1"/>
    <col min="15115" max="15115" width="6.5" customWidth="1"/>
    <col min="15117" max="15117" width="8.6640625" customWidth="1"/>
    <col min="15361" max="15361" width="8.6640625" customWidth="1"/>
    <col min="15362" max="15362" width="12.1640625" customWidth="1"/>
    <col min="15363" max="15363" width="9" customWidth="1"/>
    <col min="15364" max="15364" width="8" customWidth="1"/>
    <col min="15365" max="15365" width="9.83203125" customWidth="1"/>
    <col min="15366" max="15366" width="8.1640625" customWidth="1"/>
    <col min="15367" max="15367" width="12.83203125" customWidth="1"/>
    <col min="15368" max="15368" width="26.6640625" customWidth="1"/>
    <col min="15369" max="15369" width="13.83203125" customWidth="1"/>
    <col min="15370" max="15370" width="15.83203125" customWidth="1"/>
    <col min="15371" max="15371" width="6.5" customWidth="1"/>
    <col min="15373" max="15373" width="8.6640625" customWidth="1"/>
    <col min="15617" max="15617" width="8.6640625" customWidth="1"/>
    <col min="15618" max="15618" width="12.1640625" customWidth="1"/>
    <col min="15619" max="15619" width="9" customWidth="1"/>
    <col min="15620" max="15620" width="8" customWidth="1"/>
    <col min="15621" max="15621" width="9.83203125" customWidth="1"/>
    <col min="15622" max="15622" width="8.1640625" customWidth="1"/>
    <col min="15623" max="15623" width="12.83203125" customWidth="1"/>
    <col min="15624" max="15624" width="26.6640625" customWidth="1"/>
    <col min="15625" max="15625" width="13.83203125" customWidth="1"/>
    <col min="15626" max="15626" width="15.83203125" customWidth="1"/>
    <col min="15627" max="15627" width="6.5" customWidth="1"/>
    <col min="15629" max="15629" width="8.6640625" customWidth="1"/>
    <col min="15873" max="15873" width="8.6640625" customWidth="1"/>
    <col min="15874" max="15874" width="12.1640625" customWidth="1"/>
    <col min="15875" max="15875" width="9" customWidth="1"/>
    <col min="15876" max="15876" width="8" customWidth="1"/>
    <col min="15877" max="15877" width="9.83203125" customWidth="1"/>
    <col min="15878" max="15878" width="8.1640625" customWidth="1"/>
    <col min="15879" max="15879" width="12.83203125" customWidth="1"/>
    <col min="15880" max="15880" width="26.6640625" customWidth="1"/>
    <col min="15881" max="15881" width="13.83203125" customWidth="1"/>
    <col min="15882" max="15882" width="15.83203125" customWidth="1"/>
    <col min="15883" max="15883" width="6.5" customWidth="1"/>
    <col min="15885" max="15885" width="8.6640625" customWidth="1"/>
    <col min="16129" max="16129" width="8.6640625" customWidth="1"/>
    <col min="16130" max="16130" width="12.1640625" customWidth="1"/>
    <col min="16131" max="16131" width="9" customWidth="1"/>
    <col min="16132" max="16132" width="8" customWidth="1"/>
    <col min="16133" max="16133" width="9.83203125" customWidth="1"/>
    <col min="16134" max="16134" width="8.1640625" customWidth="1"/>
    <col min="16135" max="16135" width="12.83203125" customWidth="1"/>
    <col min="16136" max="16136" width="26.6640625" customWidth="1"/>
    <col min="16137" max="16137" width="13.83203125" customWidth="1"/>
    <col min="16138" max="16138" width="15.83203125" customWidth="1"/>
    <col min="16139" max="16139" width="6.5" customWidth="1"/>
    <col min="16141" max="16141" width="8.6640625" customWidth="1"/>
  </cols>
  <sheetData>
    <row r="1" spans="1:27" ht="55.5" customHeight="1">
      <c r="A1" s="43" t="s">
        <v>32</v>
      </c>
      <c r="B1" s="43"/>
      <c r="C1" s="43"/>
      <c r="D1" s="43"/>
      <c r="E1" s="43"/>
      <c r="F1" s="43"/>
      <c r="J1" s="45" t="s">
        <v>401</v>
      </c>
      <c r="L1" s="45" t="s">
        <v>402</v>
      </c>
      <c r="P1" t="s">
        <v>398</v>
      </c>
      <c r="AA1" t="s">
        <v>399</v>
      </c>
    </row>
    <row r="2" spans="1:27" s="51" customFormat="1" ht="28">
      <c r="A2" s="46"/>
      <c r="B2" s="46"/>
      <c r="C2" s="46"/>
      <c r="D2" s="46"/>
      <c r="E2" s="46"/>
      <c r="F2" s="46"/>
      <c r="G2" s="47" t="s">
        <v>33</v>
      </c>
      <c r="H2" s="48" t="s">
        <v>34</v>
      </c>
      <c r="I2" s="48"/>
      <c r="J2" s="49"/>
      <c r="K2" s="50"/>
      <c r="L2"/>
      <c r="M2"/>
      <c r="N2"/>
      <c r="O2"/>
    </row>
    <row r="3" spans="1:27" s="51" customFormat="1">
      <c r="A3" s="52" t="s">
        <v>35</v>
      </c>
      <c r="B3" s="53" t="s">
        <v>36</v>
      </c>
      <c r="C3" s="53" t="s">
        <v>37</v>
      </c>
      <c r="D3" s="53" t="s">
        <v>38</v>
      </c>
      <c r="E3" s="52" t="s">
        <v>39</v>
      </c>
      <c r="F3" s="54" t="s">
        <v>40</v>
      </c>
      <c r="G3" s="55"/>
      <c r="H3" s="56"/>
      <c r="I3" s="56"/>
      <c r="J3" s="57"/>
      <c r="W3" s="58"/>
      <c r="X3" s="169" t="s">
        <v>41</v>
      </c>
      <c r="Y3" s="170"/>
    </row>
    <row r="4" spans="1:27">
      <c r="A4" s="59" t="s">
        <v>42</v>
      </c>
      <c r="B4" s="60"/>
      <c r="C4" s="60"/>
      <c r="D4" s="60"/>
      <c r="E4" s="60"/>
      <c r="F4" s="60"/>
      <c r="G4" s="61"/>
      <c r="H4" s="60"/>
      <c r="I4" s="60"/>
      <c r="W4" s="62"/>
      <c r="X4" s="171"/>
      <c r="Y4" s="172"/>
    </row>
    <row r="5" spans="1:27" ht="15" customHeight="1">
      <c r="A5" s="60">
        <v>100</v>
      </c>
      <c r="B5" s="63" t="s">
        <v>43</v>
      </c>
      <c r="C5" s="60">
        <v>1920</v>
      </c>
      <c r="D5" s="60"/>
      <c r="E5" s="60"/>
      <c r="F5" s="60"/>
      <c r="G5" s="64" t="s">
        <v>44</v>
      </c>
      <c r="H5" s="65" t="s">
        <v>45</v>
      </c>
      <c r="I5" s="66"/>
      <c r="J5" s="157"/>
      <c r="W5" s="68"/>
      <c r="X5" s="169" t="s">
        <v>46</v>
      </c>
      <c r="Y5" s="170"/>
    </row>
    <row r="6" spans="1:27" ht="15" customHeight="1">
      <c r="A6" s="60">
        <v>100</v>
      </c>
      <c r="B6" s="63" t="s">
        <v>43</v>
      </c>
      <c r="C6" s="60">
        <v>1920</v>
      </c>
      <c r="D6" s="60"/>
      <c r="E6" s="60"/>
      <c r="F6" s="60"/>
      <c r="G6" s="64" t="s">
        <v>47</v>
      </c>
      <c r="H6" s="65" t="s">
        <v>48</v>
      </c>
      <c r="I6" s="66"/>
      <c r="J6" s="67"/>
      <c r="W6" s="69"/>
      <c r="X6" s="171"/>
      <c r="Y6" s="172"/>
    </row>
    <row r="7" spans="1:27" ht="15" customHeight="1">
      <c r="A7" s="60">
        <v>100</v>
      </c>
      <c r="B7" s="63" t="s">
        <v>43</v>
      </c>
      <c r="C7" s="60">
        <v>1921</v>
      </c>
      <c r="D7" s="60"/>
      <c r="E7" s="60"/>
      <c r="F7" s="60"/>
      <c r="G7" s="64" t="s">
        <v>49</v>
      </c>
      <c r="H7" s="65" t="s">
        <v>50</v>
      </c>
      <c r="I7" s="66"/>
      <c r="J7" s="157"/>
      <c r="W7" s="70"/>
      <c r="X7" s="173" t="s">
        <v>51</v>
      </c>
      <c r="Y7" s="174"/>
    </row>
    <row r="8" spans="1:27">
      <c r="A8" s="60">
        <v>100</v>
      </c>
      <c r="B8" s="71">
        <v>201</v>
      </c>
      <c r="C8" s="60">
        <v>3110</v>
      </c>
      <c r="D8" s="60"/>
      <c r="E8" s="60"/>
      <c r="F8" s="60"/>
      <c r="G8" s="64" t="s">
        <v>52</v>
      </c>
      <c r="H8" s="65" t="s">
        <v>53</v>
      </c>
      <c r="I8" s="155">
        <v>110</v>
      </c>
      <c r="J8" s="73">
        <v>735156</v>
      </c>
      <c r="W8" s="74"/>
      <c r="X8" s="175"/>
      <c r="Y8" s="176"/>
    </row>
    <row r="9" spans="1:27" hidden="1">
      <c r="A9" s="60">
        <v>100</v>
      </c>
      <c r="B9" s="71">
        <v>227</v>
      </c>
      <c r="C9" s="60">
        <v>3111</v>
      </c>
      <c r="D9" s="60"/>
      <c r="E9" s="60"/>
      <c r="F9" s="60"/>
      <c r="G9" s="64" t="s">
        <v>54</v>
      </c>
      <c r="H9" s="65" t="s">
        <v>55</v>
      </c>
      <c r="I9" s="72"/>
      <c r="J9" s="73"/>
    </row>
    <row r="10" spans="1:27" ht="18.25" customHeight="1">
      <c r="A10" s="75"/>
      <c r="B10" s="60"/>
      <c r="C10" s="60"/>
      <c r="D10" s="60"/>
      <c r="E10" s="75"/>
      <c r="G10" s="177" t="s">
        <v>406</v>
      </c>
      <c r="H10" s="177"/>
      <c r="J10" s="76"/>
    </row>
    <row r="11" spans="1:27" ht="15" thickBot="1">
      <c r="A11" s="59" t="s">
        <v>56</v>
      </c>
      <c r="B11" s="60"/>
      <c r="C11" s="60"/>
      <c r="D11" s="60"/>
      <c r="E11" s="75"/>
      <c r="F11" s="75"/>
      <c r="G11" s="61"/>
      <c r="H11" s="65"/>
      <c r="I11" s="65"/>
      <c r="J11" s="77">
        <f>SUM(J5:J10)</f>
        <v>735156</v>
      </c>
    </row>
    <row r="12" spans="1:27" ht="15" thickTop="1">
      <c r="A12" s="59"/>
      <c r="B12" s="60"/>
      <c r="C12" s="60"/>
      <c r="D12" s="60"/>
      <c r="E12" s="75"/>
      <c r="F12" s="75"/>
      <c r="G12" s="61"/>
      <c r="H12" s="65"/>
      <c r="I12" s="65"/>
    </row>
    <row r="13" spans="1:27">
      <c r="A13" s="59" t="s">
        <v>57</v>
      </c>
      <c r="B13" s="60"/>
      <c r="C13" s="60"/>
      <c r="D13" s="60"/>
      <c r="E13" s="60"/>
      <c r="F13" s="60"/>
      <c r="G13" s="61"/>
      <c r="H13" s="60"/>
      <c r="I13" s="78">
        <f>21*24</f>
        <v>504</v>
      </c>
    </row>
    <row r="14" spans="1:27">
      <c r="A14" t="s">
        <v>58</v>
      </c>
      <c r="B14" s="60"/>
      <c r="C14" s="60"/>
      <c r="D14" s="60"/>
      <c r="F14" s="60"/>
      <c r="G14" s="61"/>
      <c r="H14" s="60"/>
      <c r="I14" s="79"/>
    </row>
    <row r="15" spans="1:27">
      <c r="A15" s="60">
        <v>100</v>
      </c>
      <c r="B15" s="71">
        <v>201</v>
      </c>
      <c r="C15" s="71"/>
      <c r="D15" s="71">
        <v>100</v>
      </c>
      <c r="E15" s="71">
        <v>1000</v>
      </c>
      <c r="F15" s="71">
        <v>101</v>
      </c>
      <c r="G15" s="80" t="s">
        <v>59</v>
      </c>
      <c r="H15" t="s">
        <v>60</v>
      </c>
      <c r="J15" s="81">
        <f>'Wages &amp; Benefits '!F27+Budget!F27</f>
        <v>211717.47775000002</v>
      </c>
    </row>
    <row r="16" spans="1:27">
      <c r="A16" s="60">
        <v>100</v>
      </c>
      <c r="B16" s="71">
        <v>201</v>
      </c>
      <c r="C16" s="71"/>
      <c r="D16" s="71">
        <v>100</v>
      </c>
      <c r="E16" s="71">
        <v>1000</v>
      </c>
      <c r="F16" s="71">
        <v>102</v>
      </c>
      <c r="G16" s="80" t="s">
        <v>61</v>
      </c>
      <c r="H16" t="s">
        <v>62</v>
      </c>
      <c r="J16" s="81">
        <v>24000</v>
      </c>
    </row>
    <row r="17" spans="1:10">
      <c r="A17" s="60">
        <v>100</v>
      </c>
      <c r="B17" s="71">
        <v>201</v>
      </c>
      <c r="C17" s="71"/>
      <c r="D17" s="71">
        <v>100</v>
      </c>
      <c r="E17" s="71">
        <v>1000</v>
      </c>
      <c r="F17" s="71">
        <v>103</v>
      </c>
      <c r="G17" s="80" t="s">
        <v>63</v>
      </c>
      <c r="H17" s="82" t="s">
        <v>64</v>
      </c>
      <c r="J17" s="81"/>
    </row>
    <row r="18" spans="1:10">
      <c r="A18" s="60">
        <v>100</v>
      </c>
      <c r="B18" s="71">
        <v>201</v>
      </c>
      <c r="C18" s="71"/>
      <c r="D18" s="71">
        <v>100</v>
      </c>
      <c r="E18" s="71">
        <v>1000</v>
      </c>
      <c r="F18" s="83">
        <v>123</v>
      </c>
      <c r="G18" s="80" t="s">
        <v>65</v>
      </c>
      <c r="H18" s="84" t="s">
        <v>66</v>
      </c>
      <c r="J18" s="85">
        <v>1000</v>
      </c>
    </row>
    <row r="19" spans="1:10">
      <c r="A19" t="s">
        <v>67</v>
      </c>
      <c r="G19" s="80"/>
      <c r="J19" s="86">
        <f>SUM(J15:J18)</f>
        <v>236717.47775000002</v>
      </c>
    </row>
    <row r="20" spans="1:10">
      <c r="G20" s="80"/>
      <c r="J20" s="67"/>
    </row>
    <row r="21" spans="1:10">
      <c r="A21" t="s">
        <v>68</v>
      </c>
      <c r="G21" s="80"/>
      <c r="J21" s="67"/>
    </row>
    <row r="22" spans="1:10">
      <c r="A22" s="60">
        <v>100</v>
      </c>
      <c r="B22" s="71">
        <v>201</v>
      </c>
      <c r="C22" s="71"/>
      <c r="D22" s="71">
        <v>100</v>
      </c>
      <c r="E22" s="71">
        <v>1000</v>
      </c>
      <c r="F22" s="71" t="s">
        <v>396</v>
      </c>
      <c r="G22" s="80" t="s">
        <v>69</v>
      </c>
      <c r="H22" t="s">
        <v>70</v>
      </c>
      <c r="I22" s="87"/>
      <c r="J22" s="67">
        <f>'Wages &amp; Benefits '!G27</f>
        <v>30661.189273750002</v>
      </c>
    </row>
    <row r="23" spans="1:10">
      <c r="A23" s="60">
        <v>100</v>
      </c>
      <c r="B23" s="71">
        <v>201</v>
      </c>
      <c r="C23" s="71"/>
      <c r="D23" s="71">
        <v>100</v>
      </c>
      <c r="E23" s="71">
        <v>1000</v>
      </c>
      <c r="F23" s="71">
        <v>221</v>
      </c>
      <c r="G23" s="80" t="s">
        <v>71</v>
      </c>
      <c r="H23" s="88" t="s">
        <v>72</v>
      </c>
      <c r="I23" s="87"/>
      <c r="J23" s="67">
        <f>'Wages &amp; Benefits '!K27</f>
        <v>1488</v>
      </c>
    </row>
    <row r="24" spans="1:10">
      <c r="A24" s="60">
        <v>100</v>
      </c>
      <c r="B24" s="71" t="s">
        <v>395</v>
      </c>
      <c r="C24" s="71"/>
      <c r="D24" s="71">
        <v>100</v>
      </c>
      <c r="E24" s="71">
        <v>1000</v>
      </c>
      <c r="F24" s="71">
        <v>241</v>
      </c>
      <c r="G24" s="80" t="s">
        <v>73</v>
      </c>
      <c r="H24" t="s">
        <v>74</v>
      </c>
      <c r="I24" s="87"/>
      <c r="J24" s="73">
        <f>'Wages &amp; Benefits '!J27</f>
        <v>3414.1189273750006</v>
      </c>
    </row>
    <row r="25" spans="1:10">
      <c r="A25" s="60">
        <v>100</v>
      </c>
      <c r="B25" s="71">
        <v>201</v>
      </c>
      <c r="C25" s="71"/>
      <c r="D25" s="71">
        <v>100</v>
      </c>
      <c r="E25" s="71">
        <v>1000</v>
      </c>
      <c r="F25" s="71">
        <v>211</v>
      </c>
      <c r="G25" s="80" t="s">
        <v>75</v>
      </c>
      <c r="H25" t="s">
        <v>76</v>
      </c>
      <c r="I25" s="89"/>
      <c r="J25" s="73">
        <f>'Wages &amp; Benefits '!I27</f>
        <v>27089</v>
      </c>
    </row>
    <row r="26" spans="1:10">
      <c r="A26" s="60">
        <v>100</v>
      </c>
      <c r="B26" s="71">
        <v>201</v>
      </c>
      <c r="C26" s="71"/>
      <c r="D26" s="71">
        <v>100</v>
      </c>
      <c r="E26" s="71">
        <v>1000</v>
      </c>
      <c r="F26" s="71">
        <v>271</v>
      </c>
      <c r="G26" s="80" t="s">
        <v>77</v>
      </c>
      <c r="H26" t="s">
        <v>78</v>
      </c>
      <c r="I26" s="89"/>
      <c r="J26" s="90">
        <f>'Wages &amp; Benefits '!H27</f>
        <v>1285.1999999999998</v>
      </c>
    </row>
    <row r="27" spans="1:10" hidden="1">
      <c r="A27" s="60">
        <v>100</v>
      </c>
      <c r="B27" s="71">
        <v>201</v>
      </c>
      <c r="C27" s="71"/>
      <c r="D27" s="71">
        <v>100</v>
      </c>
      <c r="E27" s="71">
        <v>1000</v>
      </c>
      <c r="F27" s="71">
        <v>261</v>
      </c>
      <c r="G27" s="80" t="s">
        <v>79</v>
      </c>
      <c r="H27" t="s">
        <v>80</v>
      </c>
      <c r="I27" s="91"/>
      <c r="J27" s="90"/>
    </row>
    <row r="28" spans="1:10">
      <c r="A28" t="s">
        <v>81</v>
      </c>
      <c r="G28" s="80"/>
      <c r="I28" s="92"/>
      <c r="J28" s="86">
        <f>SUM(J22:J27)</f>
        <v>63937.508201124998</v>
      </c>
    </row>
    <row r="29" spans="1:10" ht="11.25" customHeight="1">
      <c r="G29" s="80"/>
      <c r="I29" s="93"/>
      <c r="J29" s="67"/>
    </row>
    <row r="30" spans="1:10">
      <c r="A30" t="s">
        <v>82</v>
      </c>
      <c r="G30" s="80"/>
      <c r="I30" s="93"/>
      <c r="J30" s="67"/>
    </row>
    <row r="31" spans="1:10">
      <c r="A31" s="60">
        <v>100</v>
      </c>
      <c r="B31" s="71">
        <v>201</v>
      </c>
      <c r="C31" s="71"/>
      <c r="D31" s="71">
        <v>100</v>
      </c>
      <c r="E31" s="71">
        <v>1000</v>
      </c>
      <c r="F31" s="71">
        <v>442</v>
      </c>
      <c r="G31" s="80" t="s">
        <v>83</v>
      </c>
      <c r="H31" t="s">
        <v>84</v>
      </c>
      <c r="J31" s="94">
        <v>5225</v>
      </c>
    </row>
    <row r="32" spans="1:10">
      <c r="A32" s="60">
        <v>100</v>
      </c>
      <c r="B32" s="71">
        <v>201</v>
      </c>
      <c r="C32" s="71"/>
      <c r="D32" s="71">
        <v>100</v>
      </c>
      <c r="E32" s="71">
        <v>2730</v>
      </c>
      <c r="F32" s="71">
        <v>522</v>
      </c>
      <c r="G32" s="80" t="s">
        <v>85</v>
      </c>
      <c r="H32" t="s">
        <v>86</v>
      </c>
      <c r="J32" s="94">
        <v>3109</v>
      </c>
    </row>
    <row r="33" spans="1:10">
      <c r="A33" s="60">
        <v>100</v>
      </c>
      <c r="B33" s="71">
        <v>201</v>
      </c>
      <c r="C33" s="71"/>
      <c r="D33" s="71">
        <v>100</v>
      </c>
      <c r="E33" s="71">
        <v>1000</v>
      </c>
      <c r="F33" s="71">
        <v>523</v>
      </c>
      <c r="G33" s="80" t="s">
        <v>87</v>
      </c>
      <c r="H33" t="s">
        <v>88</v>
      </c>
      <c r="J33" s="94">
        <v>1546.2</v>
      </c>
    </row>
    <row r="34" spans="1:10" hidden="1">
      <c r="A34" s="60">
        <v>100</v>
      </c>
      <c r="B34" s="71">
        <v>201</v>
      </c>
      <c r="C34" s="71"/>
      <c r="D34" s="71">
        <v>100</v>
      </c>
      <c r="E34" s="71">
        <v>1000</v>
      </c>
      <c r="F34" s="71">
        <v>519</v>
      </c>
      <c r="G34" s="80" t="s">
        <v>89</v>
      </c>
      <c r="H34" s="95" t="s">
        <v>90</v>
      </c>
      <c r="J34" s="94"/>
    </row>
    <row r="35" spans="1:10">
      <c r="A35" s="60">
        <v>100</v>
      </c>
      <c r="B35" s="71">
        <v>201</v>
      </c>
      <c r="C35" s="71"/>
      <c r="D35" s="71">
        <v>100</v>
      </c>
      <c r="E35" s="71">
        <v>1000</v>
      </c>
      <c r="F35" s="71">
        <v>581</v>
      </c>
      <c r="G35" s="80" t="s">
        <v>91</v>
      </c>
      <c r="H35" t="s">
        <v>92</v>
      </c>
      <c r="J35" s="94"/>
    </row>
    <row r="36" spans="1:10">
      <c r="A36" s="60">
        <v>100</v>
      </c>
      <c r="B36" s="71">
        <v>201</v>
      </c>
      <c r="C36" s="71"/>
      <c r="D36" s="71">
        <v>100</v>
      </c>
      <c r="E36" s="71">
        <v>1000</v>
      </c>
      <c r="F36" s="71">
        <v>581</v>
      </c>
      <c r="G36" s="80" t="s">
        <v>93</v>
      </c>
      <c r="H36" t="s">
        <v>94</v>
      </c>
      <c r="J36" s="94"/>
    </row>
    <row r="37" spans="1:10">
      <c r="A37" s="60">
        <v>100</v>
      </c>
      <c r="B37" s="71">
        <v>201</v>
      </c>
      <c r="C37" s="71"/>
      <c r="D37" s="71">
        <v>100</v>
      </c>
      <c r="E37" s="71">
        <v>1000</v>
      </c>
      <c r="F37" s="71">
        <v>331</v>
      </c>
      <c r="G37" s="80" t="s">
        <v>95</v>
      </c>
      <c r="H37" t="s">
        <v>96</v>
      </c>
      <c r="J37" s="94"/>
    </row>
    <row r="38" spans="1:10">
      <c r="A38" s="60">
        <v>100</v>
      </c>
      <c r="B38" s="71">
        <v>201</v>
      </c>
      <c r="C38" s="71"/>
      <c r="D38" s="71">
        <v>100</v>
      </c>
      <c r="E38" s="71">
        <v>1000</v>
      </c>
      <c r="F38" s="71">
        <v>422</v>
      </c>
      <c r="G38" s="80" t="s">
        <v>97</v>
      </c>
      <c r="H38" t="s">
        <v>98</v>
      </c>
      <c r="J38" s="94">
        <v>13000</v>
      </c>
    </row>
    <row r="39" spans="1:10">
      <c r="A39" s="60">
        <v>100</v>
      </c>
      <c r="B39" s="71">
        <v>201</v>
      </c>
      <c r="C39" s="71"/>
      <c r="D39" s="71">
        <v>100</v>
      </c>
      <c r="E39" s="71">
        <v>1000</v>
      </c>
      <c r="F39" s="71">
        <v>422</v>
      </c>
      <c r="G39" s="80" t="s">
        <v>99</v>
      </c>
      <c r="H39" t="s">
        <v>100</v>
      </c>
      <c r="J39" s="94"/>
    </row>
    <row r="40" spans="1:10">
      <c r="A40" s="60"/>
      <c r="B40" s="71"/>
      <c r="C40" s="71"/>
      <c r="D40" s="71"/>
      <c r="E40" s="71"/>
      <c r="F40" s="71"/>
      <c r="G40" s="80"/>
      <c r="J40" s="96"/>
    </row>
    <row r="41" spans="1:10">
      <c r="A41" t="s">
        <v>101</v>
      </c>
      <c r="G41" s="80"/>
      <c r="J41" s="97">
        <f>SUM(J31:J40)</f>
        <v>22880.2</v>
      </c>
    </row>
    <row r="42" spans="1:10">
      <c r="G42" s="80"/>
      <c r="J42" s="81"/>
    </row>
    <row r="43" spans="1:10">
      <c r="A43" s="98" t="s">
        <v>102</v>
      </c>
      <c r="G43" s="80"/>
      <c r="J43" s="81"/>
    </row>
    <row r="44" spans="1:10">
      <c r="A44" s="60">
        <v>100</v>
      </c>
      <c r="B44" s="71">
        <v>201</v>
      </c>
      <c r="C44" s="71"/>
      <c r="D44" s="71">
        <v>100</v>
      </c>
      <c r="E44" s="71">
        <v>1000</v>
      </c>
      <c r="F44" s="71">
        <v>610</v>
      </c>
      <c r="G44" s="80" t="s">
        <v>103</v>
      </c>
      <c r="H44" s="95" t="s">
        <v>104</v>
      </c>
      <c r="J44" s="94">
        <v>1000</v>
      </c>
    </row>
    <row r="45" spans="1:10">
      <c r="A45" s="60">
        <v>100</v>
      </c>
      <c r="B45" s="71">
        <v>201</v>
      </c>
      <c r="C45" s="71"/>
      <c r="D45" s="71">
        <v>100</v>
      </c>
      <c r="E45" s="71">
        <v>1000</v>
      </c>
      <c r="F45" s="71">
        <v>610</v>
      </c>
      <c r="G45" s="80" t="s">
        <v>105</v>
      </c>
      <c r="H45" s="95" t="s">
        <v>106</v>
      </c>
      <c r="J45" s="94">
        <v>500</v>
      </c>
    </row>
    <row r="46" spans="1:10">
      <c r="A46" s="60">
        <v>100</v>
      </c>
      <c r="B46" s="71">
        <v>201</v>
      </c>
      <c r="C46" s="71"/>
      <c r="D46" s="71">
        <v>100</v>
      </c>
      <c r="E46" s="71">
        <v>2730</v>
      </c>
      <c r="F46" s="71">
        <v>611</v>
      </c>
      <c r="G46" s="80" t="s">
        <v>107</v>
      </c>
      <c r="H46" s="95" t="s">
        <v>108</v>
      </c>
      <c r="J46" s="94">
        <v>3000</v>
      </c>
    </row>
    <row r="47" spans="1:10">
      <c r="A47" s="60">
        <v>100</v>
      </c>
      <c r="B47" s="71">
        <v>201</v>
      </c>
      <c r="C47" s="71"/>
      <c r="D47" s="71">
        <v>100</v>
      </c>
      <c r="E47" s="71">
        <v>1000</v>
      </c>
      <c r="F47" s="83">
        <v>642</v>
      </c>
      <c r="G47" s="80" t="s">
        <v>109</v>
      </c>
      <c r="H47" s="95" t="s">
        <v>110</v>
      </c>
      <c r="J47" s="94">
        <v>0</v>
      </c>
    </row>
    <row r="48" spans="1:10">
      <c r="A48" s="60">
        <v>100</v>
      </c>
      <c r="B48" s="71" t="s">
        <v>397</v>
      </c>
      <c r="C48" s="71"/>
      <c r="D48" s="71">
        <v>100</v>
      </c>
      <c r="E48" s="71">
        <v>1000</v>
      </c>
      <c r="F48" s="83">
        <v>641</v>
      </c>
      <c r="G48" s="80" t="s">
        <v>111</v>
      </c>
      <c r="H48" s="95" t="s">
        <v>112</v>
      </c>
      <c r="J48" s="94">
        <v>0</v>
      </c>
    </row>
    <row r="49" spans="1:40">
      <c r="A49" s="60">
        <v>100</v>
      </c>
      <c r="B49" s="71">
        <v>201</v>
      </c>
      <c r="C49" s="71"/>
      <c r="D49" s="71">
        <v>100</v>
      </c>
      <c r="E49" s="71">
        <v>1000</v>
      </c>
      <c r="F49" s="83">
        <v>643</v>
      </c>
      <c r="G49" s="80" t="s">
        <v>113</v>
      </c>
      <c r="H49" s="95" t="s">
        <v>114</v>
      </c>
      <c r="J49" s="94">
        <v>0</v>
      </c>
    </row>
    <row r="50" spans="1:40">
      <c r="A50" s="60">
        <v>100</v>
      </c>
      <c r="B50" s="71">
        <v>201</v>
      </c>
      <c r="C50" s="71"/>
      <c r="D50" s="71">
        <v>100</v>
      </c>
      <c r="E50" s="71">
        <v>1000</v>
      </c>
      <c r="F50" s="83">
        <v>644</v>
      </c>
      <c r="G50" s="80" t="s">
        <v>115</v>
      </c>
      <c r="H50" s="95" t="s">
        <v>116</v>
      </c>
      <c r="J50" s="94">
        <v>0</v>
      </c>
    </row>
    <row r="51" spans="1:40">
      <c r="A51" s="60">
        <v>100</v>
      </c>
      <c r="B51" s="71">
        <v>201</v>
      </c>
      <c r="C51" s="71"/>
      <c r="D51" s="71">
        <v>100</v>
      </c>
      <c r="E51" s="71">
        <v>1000</v>
      </c>
      <c r="F51" s="83">
        <v>652</v>
      </c>
      <c r="G51" s="80" t="s">
        <v>117</v>
      </c>
      <c r="H51" s="95" t="s">
        <v>118</v>
      </c>
      <c r="J51" s="94">
        <v>0</v>
      </c>
    </row>
    <row r="52" spans="1:40">
      <c r="A52" s="60">
        <v>100</v>
      </c>
      <c r="B52" s="71">
        <v>201</v>
      </c>
      <c r="C52" s="71"/>
      <c r="D52" s="71">
        <v>100</v>
      </c>
      <c r="E52" s="71">
        <v>1000</v>
      </c>
      <c r="F52" s="83">
        <v>611</v>
      </c>
      <c r="G52" s="80" t="s">
        <v>119</v>
      </c>
      <c r="H52" s="95" t="s">
        <v>120</v>
      </c>
      <c r="J52" s="94">
        <v>10000</v>
      </c>
    </row>
    <row r="53" spans="1:40">
      <c r="A53" s="60">
        <v>100</v>
      </c>
      <c r="B53" s="71">
        <v>201</v>
      </c>
      <c r="C53" s="71"/>
      <c r="D53" s="71">
        <v>100</v>
      </c>
      <c r="E53" s="71">
        <v>1000</v>
      </c>
      <c r="F53" s="83">
        <v>611</v>
      </c>
      <c r="G53" s="80" t="s">
        <v>121</v>
      </c>
      <c r="H53" s="95" t="s">
        <v>122</v>
      </c>
      <c r="J53" s="94"/>
    </row>
    <row r="54" spans="1:40">
      <c r="A54" s="60">
        <v>100</v>
      </c>
      <c r="B54" s="71">
        <v>201</v>
      </c>
      <c r="C54" s="71"/>
      <c r="D54" s="71">
        <v>100</v>
      </c>
      <c r="E54" s="71">
        <v>1000</v>
      </c>
      <c r="F54" s="83">
        <v>611</v>
      </c>
      <c r="G54" s="80" t="s">
        <v>123</v>
      </c>
      <c r="H54" s="95" t="s">
        <v>124</v>
      </c>
      <c r="J54" s="94">
        <v>5000</v>
      </c>
    </row>
    <row r="55" spans="1:40">
      <c r="A55" s="60">
        <v>100</v>
      </c>
      <c r="B55" s="71">
        <v>201</v>
      </c>
      <c r="C55" s="71"/>
      <c r="D55" s="71">
        <v>100</v>
      </c>
      <c r="E55" s="71">
        <v>1000</v>
      </c>
      <c r="F55" s="71">
        <v>651</v>
      </c>
      <c r="G55" s="80" t="s">
        <v>125</v>
      </c>
      <c r="H55" s="95" t="s">
        <v>126</v>
      </c>
      <c r="J55" s="94"/>
    </row>
    <row r="56" spans="1:40">
      <c r="A56" s="60">
        <v>100</v>
      </c>
      <c r="B56" s="71">
        <v>201</v>
      </c>
      <c r="C56" s="71"/>
      <c r="D56" s="71">
        <v>100</v>
      </c>
      <c r="E56" s="71">
        <v>1000</v>
      </c>
      <c r="F56" s="71">
        <v>612</v>
      </c>
      <c r="G56" s="80" t="s">
        <v>127</v>
      </c>
      <c r="H56" s="95" t="s">
        <v>128</v>
      </c>
      <c r="J56" s="94">
        <v>0</v>
      </c>
    </row>
    <row r="57" spans="1:40">
      <c r="A57" s="60">
        <v>100</v>
      </c>
      <c r="B57" s="71">
        <v>201</v>
      </c>
      <c r="C57" s="71"/>
      <c r="D57" s="71">
        <v>100</v>
      </c>
      <c r="E57" s="71">
        <v>1000</v>
      </c>
      <c r="F57" s="71">
        <v>650</v>
      </c>
      <c r="G57" s="80" t="s">
        <v>129</v>
      </c>
      <c r="H57" s="95" t="s">
        <v>130</v>
      </c>
      <c r="J57" s="94">
        <v>1000</v>
      </c>
      <c r="AN57" t="s">
        <v>400</v>
      </c>
    </row>
    <row r="58" spans="1:40">
      <c r="A58" s="60"/>
      <c r="B58" s="71"/>
      <c r="C58" s="71"/>
      <c r="D58" s="71"/>
      <c r="E58" s="71"/>
      <c r="F58" s="99"/>
      <c r="G58" s="80"/>
      <c r="H58" s="82"/>
      <c r="J58" s="100"/>
    </row>
    <row r="59" spans="1:40">
      <c r="A59" s="98" t="s">
        <v>131</v>
      </c>
      <c r="G59" s="80"/>
      <c r="J59" s="86">
        <f>SUM(J44:J58)</f>
        <v>20500</v>
      </c>
    </row>
    <row r="60" spans="1:40">
      <c r="A60" s="98"/>
      <c r="G60" s="80"/>
      <c r="J60" s="81"/>
    </row>
    <row r="61" spans="1:40">
      <c r="A61" t="s">
        <v>132</v>
      </c>
      <c r="G61" s="80"/>
      <c r="J61" s="81"/>
    </row>
    <row r="62" spans="1:40">
      <c r="A62" s="60">
        <v>100</v>
      </c>
      <c r="B62" s="71">
        <v>201</v>
      </c>
      <c r="C62" s="71"/>
      <c r="D62" s="71">
        <v>100</v>
      </c>
      <c r="E62" s="71">
        <v>1000</v>
      </c>
      <c r="F62" s="71">
        <v>733</v>
      </c>
      <c r="G62" s="80" t="s">
        <v>133</v>
      </c>
      <c r="H62" t="s">
        <v>134</v>
      </c>
      <c r="J62" s="81"/>
    </row>
    <row r="63" spans="1:40">
      <c r="A63" s="60">
        <v>100</v>
      </c>
      <c r="B63" s="71">
        <v>201</v>
      </c>
      <c r="C63" s="71"/>
      <c r="D63" s="71">
        <v>100</v>
      </c>
      <c r="E63" s="71">
        <v>1000</v>
      </c>
      <c r="F63" s="71">
        <v>734</v>
      </c>
      <c r="G63" s="80" t="s">
        <v>135</v>
      </c>
      <c r="H63" t="s">
        <v>136</v>
      </c>
      <c r="J63" s="81">
        <v>5000</v>
      </c>
    </row>
    <row r="64" spans="1:40">
      <c r="A64" s="60">
        <v>100</v>
      </c>
      <c r="B64" s="71">
        <v>201</v>
      </c>
      <c r="C64" s="71"/>
      <c r="D64" s="71">
        <v>100</v>
      </c>
      <c r="E64" s="71">
        <v>1000</v>
      </c>
      <c r="F64" s="71">
        <v>732</v>
      </c>
      <c r="G64" s="80" t="s">
        <v>137</v>
      </c>
      <c r="H64" t="s">
        <v>138</v>
      </c>
      <c r="J64" s="81"/>
    </row>
    <row r="65" spans="1:10">
      <c r="A65" s="60"/>
      <c r="B65" s="71"/>
      <c r="C65" s="71"/>
      <c r="D65" s="71"/>
      <c r="E65" s="71"/>
      <c r="F65" s="71"/>
      <c r="G65" s="80"/>
      <c r="J65" s="85"/>
    </row>
    <row r="66" spans="1:10">
      <c r="A66" t="s">
        <v>139</v>
      </c>
      <c r="G66" s="80"/>
      <c r="J66" s="101">
        <f>SUM(J62:J65)</f>
        <v>5000</v>
      </c>
    </row>
    <row r="67" spans="1:10">
      <c r="G67" s="80"/>
      <c r="J67" s="81"/>
    </row>
    <row r="68" spans="1:10">
      <c r="A68" t="s">
        <v>140</v>
      </c>
      <c r="G68" s="80"/>
      <c r="J68" s="81"/>
    </row>
    <row r="69" spans="1:10" hidden="1">
      <c r="A69" s="60">
        <v>100</v>
      </c>
      <c r="B69" s="71">
        <v>201</v>
      </c>
      <c r="C69" s="71"/>
      <c r="D69" s="71">
        <v>100</v>
      </c>
      <c r="E69" s="71">
        <v>5000</v>
      </c>
      <c r="F69" s="71">
        <v>831</v>
      </c>
      <c r="G69" s="80" t="s">
        <v>141</v>
      </c>
      <c r="H69" t="s">
        <v>142</v>
      </c>
      <c r="J69" s="102"/>
    </row>
    <row r="70" spans="1:10" hidden="1">
      <c r="A70" s="60">
        <v>100</v>
      </c>
      <c r="B70" s="71">
        <v>201</v>
      </c>
      <c r="C70" s="71"/>
      <c r="D70" s="71">
        <v>100</v>
      </c>
      <c r="E70" s="71">
        <v>5000</v>
      </c>
      <c r="F70" s="71">
        <v>832</v>
      </c>
      <c r="G70" s="80" t="s">
        <v>143</v>
      </c>
      <c r="H70" t="s">
        <v>144</v>
      </c>
      <c r="J70" s="102"/>
    </row>
    <row r="71" spans="1:10">
      <c r="A71" s="60">
        <v>100</v>
      </c>
      <c r="B71" s="71">
        <v>201</v>
      </c>
      <c r="C71" s="71"/>
      <c r="D71" s="71">
        <v>100</v>
      </c>
      <c r="E71" s="71">
        <v>1000</v>
      </c>
      <c r="F71" s="71">
        <v>810</v>
      </c>
      <c r="G71" s="80" t="s">
        <v>145</v>
      </c>
      <c r="H71" t="s">
        <v>146</v>
      </c>
      <c r="J71" s="102">
        <v>500</v>
      </c>
    </row>
    <row r="72" spans="1:10">
      <c r="A72" s="60">
        <v>100</v>
      </c>
      <c r="B72" s="71">
        <v>201</v>
      </c>
      <c r="C72" s="71"/>
      <c r="D72" s="71">
        <v>100</v>
      </c>
      <c r="E72" s="71">
        <v>1000</v>
      </c>
      <c r="F72" s="71">
        <v>890</v>
      </c>
      <c r="G72" s="80" t="s">
        <v>147</v>
      </c>
      <c r="H72" t="s">
        <v>148</v>
      </c>
      <c r="J72" s="96"/>
    </row>
    <row r="73" spans="1:10">
      <c r="A73" t="s">
        <v>149</v>
      </c>
      <c r="G73" s="80"/>
      <c r="J73" s="86">
        <f>SUM(J69:J72)</f>
        <v>500</v>
      </c>
    </row>
    <row r="74" spans="1:10">
      <c r="G74" s="80"/>
      <c r="J74" s="85"/>
    </row>
    <row r="75" spans="1:10" ht="15" thickBot="1">
      <c r="A75" s="42" t="s">
        <v>150</v>
      </c>
      <c r="G75" s="80"/>
      <c r="J75" s="103">
        <f>J73+J66+J59+J41+J28+J19</f>
        <v>349535.18595112499</v>
      </c>
    </row>
    <row r="76" spans="1:10" ht="15" thickTop="1">
      <c r="A76" s="42"/>
      <c r="G76" s="80"/>
      <c r="J76" s="67"/>
    </row>
    <row r="77" spans="1:10">
      <c r="A77" s="104" t="s">
        <v>151</v>
      </c>
      <c r="B77" s="105"/>
      <c r="C77" s="105"/>
      <c r="D77" s="105"/>
      <c r="E77" s="105"/>
      <c r="F77" s="105"/>
      <c r="G77" s="106"/>
      <c r="H77" s="105"/>
      <c r="I77" s="105"/>
      <c r="J77" s="105"/>
    </row>
    <row r="78" spans="1:10">
      <c r="A78" s="59" t="s">
        <v>152</v>
      </c>
      <c r="D78" s="107"/>
      <c r="G78" s="80"/>
    </row>
    <row r="79" spans="1:10">
      <c r="A79" t="s">
        <v>58</v>
      </c>
      <c r="G79" s="80"/>
    </row>
    <row r="80" spans="1:10">
      <c r="A80" s="60">
        <v>100</v>
      </c>
      <c r="B80" s="71">
        <v>201</v>
      </c>
      <c r="C80" s="71"/>
      <c r="D80" s="71">
        <v>100</v>
      </c>
      <c r="E80" s="83">
        <v>2120</v>
      </c>
      <c r="F80" s="71">
        <v>106</v>
      </c>
      <c r="G80" s="80" t="s">
        <v>153</v>
      </c>
      <c r="H80" s="95" t="s">
        <v>154</v>
      </c>
      <c r="J80" s="108">
        <v>64383.12</v>
      </c>
    </row>
    <row r="81" spans="1:10">
      <c r="A81" s="60"/>
      <c r="B81" s="71"/>
      <c r="C81" s="71"/>
      <c r="D81" s="71"/>
      <c r="E81" s="83"/>
      <c r="F81" s="71"/>
      <c r="G81" s="80"/>
      <c r="H81" s="154"/>
      <c r="J81" s="109"/>
    </row>
    <row r="82" spans="1:10">
      <c r="A82" t="s">
        <v>67</v>
      </c>
      <c r="G82" s="80"/>
      <c r="H82" s="95"/>
      <c r="J82" s="86">
        <f>SUM(J80:J81)</f>
        <v>64383.12</v>
      </c>
    </row>
    <row r="83" spans="1:10">
      <c r="G83" s="80"/>
      <c r="H83" s="95"/>
      <c r="J83" s="67"/>
    </row>
    <row r="84" spans="1:10">
      <c r="A84" t="s">
        <v>68</v>
      </c>
      <c r="E84" s="99"/>
      <c r="G84" s="80"/>
      <c r="H84" s="95"/>
      <c r="J84" s="67"/>
    </row>
    <row r="85" spans="1:10">
      <c r="A85" s="60">
        <v>100</v>
      </c>
      <c r="B85" s="71">
        <v>201</v>
      </c>
      <c r="C85" s="71"/>
      <c r="D85" s="71">
        <v>100</v>
      </c>
      <c r="E85" s="71">
        <v>2100</v>
      </c>
      <c r="F85" s="71">
        <v>237</v>
      </c>
      <c r="G85" s="80" t="s">
        <v>155</v>
      </c>
      <c r="H85" s="95" t="s">
        <v>70</v>
      </c>
      <c r="I85" s="87"/>
      <c r="J85" s="67">
        <v>9335.5499999999993</v>
      </c>
    </row>
    <row r="86" spans="1:10">
      <c r="A86" s="60">
        <v>100</v>
      </c>
      <c r="B86" s="71">
        <v>201</v>
      </c>
      <c r="C86" s="71"/>
      <c r="D86" s="71">
        <v>100</v>
      </c>
      <c r="E86" s="71">
        <v>2100</v>
      </c>
      <c r="F86" s="71">
        <v>221</v>
      </c>
      <c r="G86" s="80" t="s">
        <v>156</v>
      </c>
      <c r="H86" s="88" t="s">
        <v>72</v>
      </c>
      <c r="I86" s="87"/>
      <c r="J86" s="67"/>
    </row>
    <row r="87" spans="1:10">
      <c r="A87" s="60">
        <v>100</v>
      </c>
      <c r="B87" s="71">
        <v>201</v>
      </c>
      <c r="C87" s="71"/>
      <c r="D87" s="71">
        <v>100</v>
      </c>
      <c r="E87" s="71">
        <v>2100</v>
      </c>
      <c r="F87" s="71">
        <v>247</v>
      </c>
      <c r="G87" s="80" t="s">
        <v>157</v>
      </c>
      <c r="H87" s="95" t="s">
        <v>74</v>
      </c>
      <c r="I87" s="87"/>
      <c r="J87" s="73">
        <v>933.56</v>
      </c>
    </row>
    <row r="88" spans="1:10">
      <c r="A88" s="60">
        <v>100</v>
      </c>
      <c r="B88" s="71">
        <v>201</v>
      </c>
      <c r="C88" s="71"/>
      <c r="D88" s="71">
        <v>100</v>
      </c>
      <c r="E88" s="71">
        <v>2100</v>
      </c>
      <c r="F88" s="71">
        <v>217</v>
      </c>
      <c r="G88" s="80" t="s">
        <v>158</v>
      </c>
      <c r="H88" s="95" t="s">
        <v>76</v>
      </c>
      <c r="I88" s="89"/>
      <c r="J88" s="73">
        <v>4356</v>
      </c>
    </row>
    <row r="89" spans="1:10">
      <c r="A89" s="60">
        <v>100</v>
      </c>
      <c r="B89" s="71">
        <v>201</v>
      </c>
      <c r="C89" s="71"/>
      <c r="D89" s="71">
        <v>100</v>
      </c>
      <c r="E89" s="71">
        <v>2100</v>
      </c>
      <c r="F89" s="71">
        <v>277</v>
      </c>
      <c r="G89" s="80" t="s">
        <v>159</v>
      </c>
      <c r="H89" s="95" t="s">
        <v>78</v>
      </c>
      <c r="I89" s="91"/>
      <c r="J89" s="90">
        <v>226.8</v>
      </c>
    </row>
    <row r="90" spans="1:10" hidden="1">
      <c r="A90" s="60">
        <v>100</v>
      </c>
      <c r="B90" s="71">
        <v>201</v>
      </c>
      <c r="C90" s="71"/>
      <c r="D90" s="71">
        <v>100</v>
      </c>
      <c r="E90" s="71">
        <v>2100</v>
      </c>
      <c r="F90" s="71">
        <v>267</v>
      </c>
      <c r="G90" s="80" t="s">
        <v>160</v>
      </c>
      <c r="H90" s="95" t="s">
        <v>80</v>
      </c>
      <c r="I90" s="91"/>
      <c r="J90" s="90"/>
    </row>
    <row r="91" spans="1:10">
      <c r="A91" t="s">
        <v>81</v>
      </c>
      <c r="G91" s="80"/>
      <c r="H91" s="95"/>
      <c r="I91" s="92"/>
      <c r="J91" s="86">
        <f>SUM(J85:J90)</f>
        <v>14851.909999999998</v>
      </c>
    </row>
    <row r="92" spans="1:10">
      <c r="G92" s="80"/>
      <c r="H92" s="95"/>
      <c r="I92" s="93"/>
      <c r="J92" s="67"/>
    </row>
    <row r="93" spans="1:10">
      <c r="A93" t="s">
        <v>82</v>
      </c>
      <c r="G93" s="80"/>
      <c r="H93" s="95"/>
      <c r="I93" s="93"/>
      <c r="J93" s="67"/>
    </row>
    <row r="94" spans="1:10">
      <c r="A94" s="60"/>
      <c r="B94" s="71"/>
      <c r="C94" s="71"/>
      <c r="D94" s="71"/>
      <c r="E94" s="71"/>
      <c r="F94" s="71"/>
      <c r="G94" s="80"/>
      <c r="H94" s="95"/>
      <c r="J94" s="94"/>
    </row>
    <row r="95" spans="1:10">
      <c r="A95" s="60">
        <v>100</v>
      </c>
      <c r="B95" s="71">
        <v>201</v>
      </c>
      <c r="C95" s="110"/>
      <c r="D95" s="71">
        <v>100</v>
      </c>
      <c r="E95" s="71">
        <v>2100</v>
      </c>
      <c r="F95" s="110">
        <v>300</v>
      </c>
      <c r="G95" s="111" t="s">
        <v>161</v>
      </c>
      <c r="H95" s="112" t="s">
        <v>162</v>
      </c>
      <c r="I95" s="95"/>
      <c r="J95" s="94">
        <v>1000</v>
      </c>
    </row>
    <row r="96" spans="1:10">
      <c r="A96" s="60">
        <v>100</v>
      </c>
      <c r="B96" s="71">
        <v>201</v>
      </c>
      <c r="C96" s="110"/>
      <c r="D96" s="71">
        <v>100</v>
      </c>
      <c r="E96" s="71">
        <v>2100</v>
      </c>
      <c r="F96" s="110">
        <v>581</v>
      </c>
      <c r="G96" s="111" t="s">
        <v>163</v>
      </c>
      <c r="H96" s="112" t="s">
        <v>94</v>
      </c>
      <c r="I96" s="93"/>
      <c r="J96" s="94"/>
    </row>
    <row r="97" spans="1:10">
      <c r="A97" s="60"/>
      <c r="B97" s="71"/>
      <c r="C97" s="71"/>
      <c r="D97" s="71"/>
      <c r="E97" s="71"/>
      <c r="F97" s="71"/>
      <c r="G97" s="80"/>
      <c r="H97" s="95"/>
      <c r="J97" s="96"/>
    </row>
    <row r="98" spans="1:10">
      <c r="A98" t="s">
        <v>101</v>
      </c>
      <c r="G98" s="80"/>
      <c r="H98" s="95"/>
      <c r="J98" s="97">
        <f>SUM(J94:J97)</f>
        <v>1000</v>
      </c>
    </row>
    <row r="99" spans="1:10">
      <c r="G99" s="80"/>
      <c r="H99" s="95"/>
      <c r="I99" s="93"/>
      <c r="J99" s="67"/>
    </row>
    <row r="100" spans="1:10">
      <c r="A100" s="98" t="s">
        <v>102</v>
      </c>
      <c r="G100" s="80"/>
      <c r="H100" s="95"/>
      <c r="I100" s="93"/>
      <c r="J100" s="94"/>
    </row>
    <row r="101" spans="1:10">
      <c r="A101" s="60">
        <v>100</v>
      </c>
      <c r="B101" s="71">
        <v>201</v>
      </c>
      <c r="C101" s="71"/>
      <c r="D101" s="71">
        <v>100</v>
      </c>
      <c r="E101" s="71">
        <v>2100</v>
      </c>
      <c r="F101" s="71">
        <v>610</v>
      </c>
      <c r="G101" s="80" t="s">
        <v>164</v>
      </c>
      <c r="H101" s="95" t="s">
        <v>165</v>
      </c>
      <c r="I101" s="93"/>
      <c r="J101" s="94">
        <v>250</v>
      </c>
    </row>
    <row r="102" spans="1:10">
      <c r="A102" s="60">
        <v>100</v>
      </c>
      <c r="B102" s="71">
        <v>201</v>
      </c>
      <c r="C102" s="71"/>
      <c r="D102" s="71">
        <v>100</v>
      </c>
      <c r="E102" s="71">
        <v>2100</v>
      </c>
      <c r="F102" s="71">
        <v>610</v>
      </c>
      <c r="G102" s="80" t="s">
        <v>166</v>
      </c>
      <c r="H102" s="95" t="s">
        <v>167</v>
      </c>
      <c r="I102" s="93"/>
      <c r="J102" s="94">
        <v>200</v>
      </c>
    </row>
    <row r="103" spans="1:10">
      <c r="A103" s="60">
        <v>100</v>
      </c>
      <c r="B103" s="71">
        <v>201</v>
      </c>
      <c r="C103" s="71"/>
      <c r="D103" s="71">
        <v>100</v>
      </c>
      <c r="E103" s="71">
        <v>2100</v>
      </c>
      <c r="F103" s="71">
        <v>610</v>
      </c>
      <c r="G103" s="80" t="s">
        <v>168</v>
      </c>
      <c r="H103" s="95" t="s">
        <v>106</v>
      </c>
      <c r="I103" s="93"/>
      <c r="J103" s="94">
        <v>50</v>
      </c>
    </row>
    <row r="104" spans="1:10">
      <c r="A104" s="113"/>
      <c r="B104" s="71"/>
      <c r="C104" s="71"/>
      <c r="D104" s="71"/>
      <c r="E104" s="71"/>
      <c r="F104" s="113"/>
      <c r="G104" s="80"/>
      <c r="H104" s="95"/>
      <c r="I104" s="93"/>
      <c r="J104" s="100"/>
    </row>
    <row r="105" spans="1:10">
      <c r="A105" s="98" t="s">
        <v>131</v>
      </c>
      <c r="G105" s="80"/>
      <c r="H105" s="95"/>
      <c r="J105" s="97">
        <f>SUM(J100:J104)</f>
        <v>500</v>
      </c>
    </row>
    <row r="106" spans="1:10">
      <c r="G106" s="80"/>
      <c r="H106" s="95"/>
      <c r="I106" s="93"/>
      <c r="J106" s="94"/>
    </row>
    <row r="107" spans="1:10" hidden="1">
      <c r="A107" t="s">
        <v>140</v>
      </c>
      <c r="G107" s="80"/>
      <c r="H107" s="95"/>
    </row>
    <row r="108" spans="1:10" hidden="1">
      <c r="A108" s="60"/>
      <c r="B108" s="71"/>
      <c r="C108" s="71"/>
      <c r="D108" s="71"/>
      <c r="E108" s="71"/>
      <c r="F108" s="71"/>
      <c r="G108" s="80"/>
      <c r="H108" s="95"/>
    </row>
    <row r="109" spans="1:10" hidden="1">
      <c r="A109" s="60"/>
      <c r="B109" s="71"/>
      <c r="C109" s="71"/>
      <c r="D109" s="71"/>
      <c r="E109" s="71"/>
      <c r="F109" s="71"/>
      <c r="G109" s="80"/>
      <c r="H109" s="95"/>
      <c r="J109" s="100"/>
    </row>
    <row r="110" spans="1:10" hidden="1">
      <c r="A110" t="s">
        <v>149</v>
      </c>
      <c r="G110" s="80"/>
      <c r="H110" s="95"/>
      <c r="J110" s="97">
        <f>SUM(J107:J109)</f>
        <v>0</v>
      </c>
    </row>
    <row r="111" spans="1:10">
      <c r="G111" s="80"/>
      <c r="H111" s="95"/>
      <c r="I111" s="93"/>
      <c r="J111" s="67"/>
    </row>
    <row r="112" spans="1:10" ht="15" thickBot="1">
      <c r="A112" s="42" t="s">
        <v>169</v>
      </c>
      <c r="G112" s="80"/>
      <c r="H112" s="112"/>
      <c r="I112" s="76"/>
      <c r="J112" s="114">
        <f>J82+J91+J98+J105+J110</f>
        <v>80735.03</v>
      </c>
    </row>
    <row r="113" spans="1:21" s="115" customFormat="1" ht="18" customHeight="1" thickTop="1">
      <c r="A113"/>
      <c r="B113"/>
      <c r="C113"/>
      <c r="D113"/>
      <c r="E113"/>
      <c r="F113"/>
      <c r="G113" s="80"/>
      <c r="H113" s="95"/>
      <c r="I113" s="76"/>
      <c r="J113" s="67"/>
      <c r="K113"/>
      <c r="L113"/>
      <c r="M113"/>
      <c r="N113"/>
      <c r="O113"/>
      <c r="P113"/>
      <c r="Q113"/>
      <c r="R113"/>
      <c r="S113"/>
      <c r="T113"/>
      <c r="U113"/>
    </row>
    <row r="114" spans="1:21" s="115" customFormat="1" hidden="1">
      <c r="A114" s="59" t="s">
        <v>170</v>
      </c>
      <c r="B114"/>
      <c r="C114"/>
      <c r="D114" s="107"/>
      <c r="E114"/>
      <c r="F114"/>
      <c r="G114" s="80"/>
      <c r="H114" s="95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s="115" customFormat="1" hidden="1">
      <c r="A115" t="s">
        <v>58</v>
      </c>
      <c r="B115"/>
      <c r="C115"/>
      <c r="D115"/>
      <c r="E115"/>
      <c r="F115"/>
      <c r="G115" s="80"/>
      <c r="H115" s="9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s="115" customFormat="1" hidden="1">
      <c r="A116" s="60">
        <v>100</v>
      </c>
      <c r="B116" s="71">
        <v>201</v>
      </c>
      <c r="C116" s="71"/>
      <c r="D116" s="71">
        <v>100</v>
      </c>
      <c r="E116" s="83">
        <v>2220</v>
      </c>
      <c r="F116" s="71">
        <v>107</v>
      </c>
      <c r="G116" s="80" t="s">
        <v>171</v>
      </c>
      <c r="H116" s="95" t="s">
        <v>172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s="115" customFormat="1" hidden="1">
      <c r="A117" s="60">
        <v>100</v>
      </c>
      <c r="B117" s="71">
        <v>201</v>
      </c>
      <c r="C117" s="71"/>
      <c r="D117" s="71">
        <v>100</v>
      </c>
      <c r="E117" s="83">
        <v>2240</v>
      </c>
      <c r="F117" s="71">
        <v>107</v>
      </c>
      <c r="G117" s="80" t="s">
        <v>173</v>
      </c>
      <c r="H117" s="95" t="s">
        <v>174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s="115" customFormat="1" hidden="1">
      <c r="A118" s="60">
        <v>100</v>
      </c>
      <c r="B118" s="71">
        <v>201</v>
      </c>
      <c r="C118" s="71"/>
      <c r="D118" s="71">
        <v>100</v>
      </c>
      <c r="E118" s="83">
        <v>2230</v>
      </c>
      <c r="F118" s="71">
        <v>107</v>
      </c>
      <c r="G118" s="80" t="s">
        <v>175</v>
      </c>
      <c r="H118" s="95" t="s">
        <v>176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s="115" customFormat="1" hidden="1">
      <c r="A119" s="60"/>
      <c r="B119" s="71"/>
      <c r="C119" s="71"/>
      <c r="D119" s="71"/>
      <c r="E119" s="83"/>
      <c r="F119" s="71"/>
      <c r="G119" s="80"/>
      <c r="H119" s="95"/>
      <c r="I119"/>
      <c r="J119" s="85"/>
      <c r="K119"/>
      <c r="L119"/>
      <c r="M119"/>
      <c r="N119"/>
      <c r="O119"/>
      <c r="P119"/>
      <c r="Q119"/>
      <c r="R119"/>
      <c r="S119"/>
      <c r="T119"/>
      <c r="U119"/>
    </row>
    <row r="120" spans="1:21" s="115" customFormat="1" hidden="1">
      <c r="A120" t="s">
        <v>67</v>
      </c>
      <c r="B120"/>
      <c r="C120"/>
      <c r="D120"/>
      <c r="E120"/>
      <c r="F120"/>
      <c r="G120" s="80"/>
      <c r="H120" s="95"/>
      <c r="I120"/>
      <c r="J120" s="86">
        <f>SUM(J116:J119)</f>
        <v>0</v>
      </c>
      <c r="K120"/>
      <c r="L120"/>
      <c r="M120"/>
      <c r="N120"/>
      <c r="O120"/>
      <c r="P120"/>
      <c r="Q120"/>
      <c r="R120"/>
      <c r="S120"/>
      <c r="T120"/>
      <c r="U120"/>
    </row>
    <row r="121" spans="1:21" s="115" customFormat="1" hidden="1">
      <c r="A121"/>
      <c r="B121"/>
      <c r="C121"/>
      <c r="D121"/>
      <c r="E121"/>
      <c r="F121"/>
      <c r="G121" s="80"/>
      <c r="H121" s="95"/>
      <c r="I121"/>
      <c r="J121" s="67"/>
      <c r="K121"/>
      <c r="L121"/>
      <c r="M121"/>
      <c r="N121"/>
      <c r="O121"/>
      <c r="P121"/>
      <c r="Q121"/>
      <c r="R121"/>
      <c r="S121"/>
      <c r="T121"/>
      <c r="U121"/>
    </row>
    <row r="122" spans="1:21" s="115" customFormat="1" hidden="1">
      <c r="A122" t="s">
        <v>68</v>
      </c>
      <c r="B122"/>
      <c r="C122"/>
      <c r="D122"/>
      <c r="E122" s="99"/>
      <c r="F122"/>
      <c r="G122" s="80"/>
      <c r="H122" s="95"/>
      <c r="I122"/>
      <c r="J122" s="67"/>
      <c r="K122"/>
      <c r="L122"/>
      <c r="M122"/>
      <c r="N122"/>
      <c r="O122"/>
      <c r="P122"/>
      <c r="Q122"/>
      <c r="R122"/>
      <c r="S122"/>
      <c r="T122"/>
      <c r="U122"/>
    </row>
    <row r="123" spans="1:21" s="115" customFormat="1" hidden="1">
      <c r="A123" s="60">
        <v>100</v>
      </c>
      <c r="B123" s="71">
        <v>201</v>
      </c>
      <c r="C123" s="71"/>
      <c r="D123" s="71">
        <v>100</v>
      </c>
      <c r="E123" s="71">
        <v>2200</v>
      </c>
      <c r="F123" s="71">
        <v>237</v>
      </c>
      <c r="G123" s="80" t="s">
        <v>177</v>
      </c>
      <c r="H123" s="95" t="s">
        <v>70</v>
      </c>
      <c r="I123" s="87"/>
      <c r="J123" s="67"/>
      <c r="K123"/>
      <c r="L123"/>
      <c r="M123"/>
      <c r="N123"/>
      <c r="O123"/>
      <c r="P123"/>
      <c r="Q123"/>
      <c r="R123"/>
      <c r="S123"/>
      <c r="T123"/>
      <c r="U123"/>
    </row>
    <row r="124" spans="1:21" s="115" customFormat="1" hidden="1">
      <c r="A124" s="60">
        <v>100</v>
      </c>
      <c r="B124" s="71">
        <v>201</v>
      </c>
      <c r="C124" s="71"/>
      <c r="D124" s="71">
        <v>100</v>
      </c>
      <c r="E124" s="71">
        <v>2200</v>
      </c>
      <c r="F124" s="71">
        <v>227</v>
      </c>
      <c r="G124" s="80" t="s">
        <v>178</v>
      </c>
      <c r="H124" s="116" t="s">
        <v>72</v>
      </c>
      <c r="I124" s="87"/>
      <c r="J124" s="67"/>
      <c r="K124"/>
      <c r="L124"/>
      <c r="M124"/>
      <c r="N124"/>
      <c r="O124"/>
      <c r="P124"/>
      <c r="Q124"/>
      <c r="R124"/>
      <c r="S124"/>
      <c r="T124"/>
      <c r="U124"/>
    </row>
    <row r="125" spans="1:21" s="115" customFormat="1" hidden="1">
      <c r="A125" s="60">
        <v>100</v>
      </c>
      <c r="B125" s="71">
        <v>201</v>
      </c>
      <c r="C125" s="71"/>
      <c r="D125" s="71">
        <v>100</v>
      </c>
      <c r="E125" s="71">
        <v>2200</v>
      </c>
      <c r="F125" s="71">
        <v>247</v>
      </c>
      <c r="G125" s="80" t="s">
        <v>179</v>
      </c>
      <c r="H125" s="95" t="s">
        <v>74</v>
      </c>
      <c r="I125" s="87"/>
      <c r="J125" s="73"/>
      <c r="K125"/>
      <c r="L125"/>
      <c r="M125"/>
      <c r="N125"/>
      <c r="O125"/>
      <c r="P125"/>
      <c r="Q125"/>
      <c r="R125"/>
      <c r="S125"/>
      <c r="T125"/>
      <c r="U125"/>
    </row>
    <row r="126" spans="1:21" s="115" customFormat="1" hidden="1">
      <c r="A126" s="60">
        <v>100</v>
      </c>
      <c r="B126" s="71">
        <v>201</v>
      </c>
      <c r="C126" s="71"/>
      <c r="D126" s="71">
        <v>100</v>
      </c>
      <c r="E126" s="71">
        <v>2200</v>
      </c>
      <c r="F126" s="71">
        <v>217</v>
      </c>
      <c r="G126" s="80" t="s">
        <v>180</v>
      </c>
      <c r="H126" s="95" t="s">
        <v>76</v>
      </c>
      <c r="I126" s="89"/>
      <c r="J126" s="73"/>
      <c r="K126"/>
      <c r="L126"/>
      <c r="M126"/>
      <c r="N126"/>
      <c r="O126"/>
      <c r="P126"/>
      <c r="Q126"/>
      <c r="R126"/>
      <c r="S126"/>
      <c r="T126"/>
      <c r="U126"/>
    </row>
    <row r="127" spans="1:21" s="115" customFormat="1" hidden="1">
      <c r="A127" s="60">
        <v>100</v>
      </c>
      <c r="B127" s="71">
        <v>201</v>
      </c>
      <c r="C127" s="71"/>
      <c r="D127" s="71">
        <v>100</v>
      </c>
      <c r="E127" s="71">
        <v>2200</v>
      </c>
      <c r="F127" s="71">
        <v>277</v>
      </c>
      <c r="G127" s="80" t="s">
        <v>181</v>
      </c>
      <c r="H127" s="95" t="s">
        <v>78</v>
      </c>
      <c r="I127" s="91"/>
      <c r="J127" s="73"/>
      <c r="K127"/>
      <c r="L127"/>
      <c r="M127"/>
      <c r="N127"/>
      <c r="O127"/>
      <c r="P127"/>
      <c r="Q127"/>
      <c r="R127"/>
      <c r="S127"/>
      <c r="T127"/>
      <c r="U127"/>
    </row>
    <row r="128" spans="1:21" s="115" customFormat="1" hidden="1">
      <c r="A128" s="60">
        <v>100</v>
      </c>
      <c r="B128" s="71">
        <v>201</v>
      </c>
      <c r="C128" s="71"/>
      <c r="D128" s="71">
        <v>100</v>
      </c>
      <c r="E128" s="71">
        <v>2200</v>
      </c>
      <c r="F128" s="71">
        <v>267</v>
      </c>
      <c r="G128" s="80" t="s">
        <v>182</v>
      </c>
      <c r="H128" s="95" t="s">
        <v>80</v>
      </c>
      <c r="I128" s="91"/>
      <c r="J128" s="90"/>
      <c r="K128"/>
      <c r="L128"/>
      <c r="M128"/>
      <c r="N128"/>
      <c r="O128"/>
      <c r="P128"/>
      <c r="Q128"/>
      <c r="R128"/>
      <c r="S128"/>
      <c r="T128"/>
      <c r="U128"/>
    </row>
    <row r="129" spans="1:21" s="115" customFormat="1" hidden="1">
      <c r="A129" t="s">
        <v>81</v>
      </c>
      <c r="B129"/>
      <c r="C129"/>
      <c r="D129"/>
      <c r="E129"/>
      <c r="F129"/>
      <c r="G129" s="80"/>
      <c r="H129" s="95"/>
      <c r="I129" s="92"/>
      <c r="J129" s="86">
        <f>SUM(J123:J128)</f>
        <v>0</v>
      </c>
      <c r="K129"/>
      <c r="L129"/>
      <c r="M129"/>
      <c r="N129"/>
      <c r="O129"/>
      <c r="P129"/>
      <c r="Q129"/>
      <c r="R129"/>
      <c r="S129"/>
      <c r="T129"/>
      <c r="U129"/>
    </row>
    <row r="130" spans="1:21" s="115" customFormat="1" hidden="1">
      <c r="A130"/>
      <c r="B130"/>
      <c r="C130"/>
      <c r="D130"/>
      <c r="E130"/>
      <c r="F130"/>
      <c r="G130" s="80"/>
      <c r="H130" s="95"/>
      <c r="I130" s="93"/>
      <c r="J130" s="67"/>
      <c r="K130"/>
      <c r="L130"/>
      <c r="M130"/>
      <c r="N130"/>
      <c r="O130"/>
      <c r="P130"/>
      <c r="Q130"/>
      <c r="R130"/>
      <c r="S130"/>
      <c r="T130"/>
      <c r="U130"/>
    </row>
    <row r="131" spans="1:21" s="115" customFormat="1" hidden="1">
      <c r="A131" t="s">
        <v>82</v>
      </c>
      <c r="B131"/>
      <c r="C131"/>
      <c r="D131"/>
      <c r="E131"/>
      <c r="F131"/>
      <c r="G131" s="80"/>
      <c r="H131" s="95"/>
      <c r="I131" s="93"/>
      <c r="J131" s="67"/>
      <c r="K131"/>
      <c r="L131"/>
      <c r="M131"/>
      <c r="N131"/>
      <c r="O131"/>
      <c r="P131"/>
      <c r="Q131"/>
      <c r="R131"/>
      <c r="S131"/>
      <c r="T131"/>
      <c r="U131"/>
    </row>
    <row r="132" spans="1:21" s="115" customFormat="1" hidden="1">
      <c r="A132" s="60"/>
      <c r="B132" s="71"/>
      <c r="C132" s="71"/>
      <c r="D132" s="71"/>
      <c r="E132" s="71"/>
      <c r="F132" s="71"/>
      <c r="G132" s="80"/>
      <c r="H132" s="95"/>
      <c r="I132"/>
      <c r="J132" s="94"/>
      <c r="K132"/>
      <c r="L132"/>
      <c r="M132"/>
      <c r="N132"/>
      <c r="O132"/>
      <c r="P132"/>
      <c r="Q132"/>
      <c r="R132"/>
      <c r="S132"/>
      <c r="T132"/>
      <c r="U132"/>
    </row>
    <row r="133" spans="1:21" s="115" customFormat="1" hidden="1">
      <c r="A133" s="60"/>
      <c r="B133" s="71"/>
      <c r="C133" s="110"/>
      <c r="D133" s="71"/>
      <c r="E133" s="71"/>
      <c r="F133" s="110"/>
      <c r="G133" s="111"/>
      <c r="H133" s="112"/>
      <c r="I133" s="95"/>
      <c r="J133" s="94"/>
      <c r="K133"/>
      <c r="L133"/>
      <c r="M133"/>
      <c r="N133"/>
      <c r="O133"/>
      <c r="P133"/>
      <c r="Q133"/>
      <c r="R133"/>
      <c r="S133"/>
      <c r="T133"/>
      <c r="U133"/>
    </row>
    <row r="134" spans="1:21" s="115" customFormat="1" hidden="1">
      <c r="A134" s="60"/>
      <c r="B134" s="71"/>
      <c r="C134" s="71"/>
      <c r="D134" s="71"/>
      <c r="E134" s="71"/>
      <c r="F134" s="71"/>
      <c r="G134" s="80"/>
      <c r="H134" s="95"/>
      <c r="I134"/>
      <c r="J134" s="96"/>
      <c r="K134"/>
      <c r="L134"/>
      <c r="M134"/>
      <c r="N134"/>
      <c r="O134"/>
      <c r="P134"/>
      <c r="Q134"/>
      <c r="R134"/>
      <c r="S134"/>
      <c r="T134"/>
      <c r="U134"/>
    </row>
    <row r="135" spans="1:21" s="115" customFormat="1" hidden="1">
      <c r="A135" t="s">
        <v>101</v>
      </c>
      <c r="B135"/>
      <c r="C135"/>
      <c r="D135"/>
      <c r="E135"/>
      <c r="F135"/>
      <c r="G135" s="80"/>
      <c r="H135" s="95"/>
      <c r="I135"/>
      <c r="J135" s="97">
        <f>SUM(J132:J134)</f>
        <v>0</v>
      </c>
      <c r="K135"/>
      <c r="L135"/>
      <c r="M135"/>
      <c r="N135"/>
      <c r="O135"/>
      <c r="P135"/>
      <c r="Q135"/>
      <c r="R135"/>
      <c r="S135"/>
      <c r="T135"/>
      <c r="U135"/>
    </row>
    <row r="136" spans="1:21" s="115" customFormat="1" hidden="1">
      <c r="A136"/>
      <c r="B136"/>
      <c r="C136"/>
      <c r="D136"/>
      <c r="E136"/>
      <c r="F136"/>
      <c r="G136" s="80"/>
      <c r="H136" s="95"/>
      <c r="I136" s="93"/>
      <c r="J136" s="67"/>
      <c r="K136"/>
      <c r="L136"/>
      <c r="M136"/>
      <c r="N136"/>
      <c r="O136"/>
      <c r="P136"/>
      <c r="Q136"/>
      <c r="R136"/>
      <c r="S136"/>
      <c r="T136"/>
      <c r="U136"/>
    </row>
    <row r="137" spans="1:21" s="115" customFormat="1" hidden="1">
      <c r="A137" s="98" t="s">
        <v>102</v>
      </c>
      <c r="B137"/>
      <c r="C137"/>
      <c r="D137"/>
      <c r="E137"/>
      <c r="F137"/>
      <c r="G137" s="80"/>
      <c r="H137" s="95"/>
      <c r="I137" s="93"/>
      <c r="J137" s="94"/>
      <c r="K137"/>
      <c r="L137"/>
      <c r="M137"/>
      <c r="N137"/>
      <c r="O137"/>
      <c r="P137"/>
      <c r="Q137"/>
      <c r="R137"/>
      <c r="S137"/>
      <c r="T137"/>
      <c r="U137"/>
    </row>
    <row r="138" spans="1:21" s="115" customFormat="1" hidden="1">
      <c r="A138" s="60">
        <v>100</v>
      </c>
      <c r="B138" s="71">
        <v>201</v>
      </c>
      <c r="C138" s="71"/>
      <c r="D138" s="71">
        <v>100</v>
      </c>
      <c r="E138" s="71">
        <v>2200</v>
      </c>
      <c r="F138" s="71">
        <v>610</v>
      </c>
      <c r="G138" s="80" t="s">
        <v>183</v>
      </c>
      <c r="H138" s="95" t="s">
        <v>106</v>
      </c>
      <c r="I138" s="93"/>
      <c r="J138" s="94"/>
      <c r="K138"/>
      <c r="L138"/>
      <c r="M138"/>
      <c r="N138"/>
      <c r="O138"/>
      <c r="P138"/>
      <c r="Q138"/>
      <c r="R138"/>
      <c r="S138"/>
      <c r="T138"/>
      <c r="U138"/>
    </row>
    <row r="139" spans="1:21" s="115" customFormat="1" hidden="1">
      <c r="A139"/>
      <c r="B139"/>
      <c r="C139"/>
      <c r="D139"/>
      <c r="E139"/>
      <c r="F139"/>
      <c r="G139" s="80"/>
      <c r="H139" s="95"/>
      <c r="I139" s="93"/>
      <c r="J139" s="94"/>
      <c r="K139"/>
      <c r="L139"/>
      <c r="M139"/>
      <c r="N139"/>
      <c r="O139"/>
      <c r="P139"/>
      <c r="Q139"/>
      <c r="R139"/>
      <c r="S139"/>
      <c r="T139"/>
      <c r="U139"/>
    </row>
    <row r="140" spans="1:21" s="115" customFormat="1" hidden="1">
      <c r="A140" s="113"/>
      <c r="B140" s="71"/>
      <c r="C140" s="71"/>
      <c r="D140" s="71"/>
      <c r="E140" s="71"/>
      <c r="F140" s="113"/>
      <c r="G140" s="80"/>
      <c r="H140" s="95"/>
      <c r="I140" s="93"/>
      <c r="J140" s="100"/>
      <c r="K140"/>
      <c r="L140"/>
      <c r="M140"/>
      <c r="N140"/>
      <c r="O140"/>
      <c r="P140"/>
      <c r="Q140"/>
      <c r="R140"/>
      <c r="S140"/>
      <c r="T140"/>
      <c r="U140"/>
    </row>
    <row r="141" spans="1:21" s="115" customFormat="1" hidden="1">
      <c r="A141" s="98" t="s">
        <v>131</v>
      </c>
      <c r="B141"/>
      <c r="C141"/>
      <c r="D141"/>
      <c r="E141"/>
      <c r="F141"/>
      <c r="G141" s="80"/>
      <c r="H141" s="95"/>
      <c r="I141"/>
      <c r="J141" s="97">
        <f>SUM(J137:J140)</f>
        <v>0</v>
      </c>
      <c r="K141"/>
      <c r="L141"/>
      <c r="M141"/>
      <c r="N141"/>
      <c r="O141"/>
      <c r="P141"/>
      <c r="Q141"/>
      <c r="R141"/>
      <c r="S141"/>
      <c r="T141"/>
      <c r="U141"/>
    </row>
    <row r="142" spans="1:21" s="115" customFormat="1" hidden="1">
      <c r="A142"/>
      <c r="B142"/>
      <c r="C142"/>
      <c r="D142"/>
      <c r="E142"/>
      <c r="F142"/>
      <c r="G142" s="80"/>
      <c r="H142" s="95"/>
      <c r="I142" s="93"/>
      <c r="J142" s="94"/>
      <c r="K142"/>
      <c r="L142"/>
      <c r="M142"/>
      <c r="N142"/>
      <c r="O142"/>
      <c r="P142"/>
      <c r="Q142"/>
      <c r="R142"/>
      <c r="S142"/>
      <c r="T142"/>
      <c r="U142"/>
    </row>
    <row r="143" spans="1:21" s="115" customFormat="1" hidden="1">
      <c r="A143" t="s">
        <v>140</v>
      </c>
      <c r="B143"/>
      <c r="C143"/>
      <c r="D143"/>
      <c r="E143"/>
      <c r="F143"/>
      <c r="G143" s="80"/>
      <c r="H143" s="95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115" customFormat="1" hidden="1">
      <c r="A144" s="60"/>
      <c r="B144" s="71"/>
      <c r="C144" s="71"/>
      <c r="D144" s="71"/>
      <c r="E144" s="71"/>
      <c r="F144" s="71"/>
      <c r="G144" s="80"/>
      <c r="H144" s="95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s="115" customFormat="1" hidden="1">
      <c r="A145" s="60"/>
      <c r="B145" s="71"/>
      <c r="C145" s="71"/>
      <c r="D145" s="71"/>
      <c r="E145" s="71"/>
      <c r="F145" s="71"/>
      <c r="G145" s="80"/>
      <c r="H145" s="95"/>
      <c r="I145"/>
      <c r="J145" s="100"/>
      <c r="K145"/>
      <c r="L145"/>
      <c r="M145"/>
      <c r="N145"/>
      <c r="O145"/>
      <c r="P145"/>
      <c r="Q145"/>
      <c r="R145"/>
      <c r="S145"/>
      <c r="T145"/>
      <c r="U145"/>
    </row>
    <row r="146" spans="1:21" s="115" customFormat="1" hidden="1">
      <c r="A146" t="s">
        <v>149</v>
      </c>
      <c r="B146"/>
      <c r="C146"/>
      <c r="D146"/>
      <c r="E146"/>
      <c r="F146"/>
      <c r="G146" s="80"/>
      <c r="H146" s="95"/>
      <c r="I146"/>
      <c r="J146" s="97">
        <f>SUM(J143:J145)</f>
        <v>0</v>
      </c>
      <c r="K146"/>
      <c r="L146"/>
      <c r="M146"/>
      <c r="N146"/>
      <c r="O146"/>
      <c r="P146"/>
      <c r="Q146"/>
      <c r="R146"/>
      <c r="S146"/>
      <c r="T146"/>
      <c r="U146"/>
    </row>
    <row r="147" spans="1:21" s="115" customFormat="1" hidden="1">
      <c r="A147"/>
      <c r="B147"/>
      <c r="C147"/>
      <c r="D147"/>
      <c r="E147"/>
      <c r="F147"/>
      <c r="G147" s="80"/>
      <c r="H147" s="95"/>
      <c r="I147" s="93"/>
      <c r="J147" s="67"/>
      <c r="K147"/>
      <c r="L147"/>
      <c r="M147"/>
      <c r="N147"/>
      <c r="O147"/>
      <c r="P147"/>
      <c r="Q147"/>
      <c r="R147"/>
      <c r="S147"/>
      <c r="T147"/>
      <c r="U147"/>
    </row>
    <row r="148" spans="1:21" s="115" customFormat="1" ht="15" hidden="1" thickBot="1">
      <c r="A148" s="42" t="s">
        <v>184</v>
      </c>
      <c r="B148"/>
      <c r="C148"/>
      <c r="D148"/>
      <c r="E148"/>
      <c r="F148"/>
      <c r="G148" s="80"/>
      <c r="H148" s="112"/>
      <c r="I148" s="76"/>
      <c r="J148" s="103">
        <f>J120+J129+J135+J141+J146</f>
        <v>0</v>
      </c>
      <c r="K148"/>
      <c r="L148"/>
      <c r="M148"/>
      <c r="N148"/>
      <c r="O148"/>
      <c r="P148"/>
      <c r="Q148"/>
      <c r="R148"/>
      <c r="S148"/>
      <c r="T148"/>
      <c r="U148"/>
    </row>
    <row r="149" spans="1:21" s="115" customFormat="1" ht="15" hidden="1" thickTop="1">
      <c r="A149"/>
      <c r="B149"/>
      <c r="C149"/>
      <c r="D149"/>
      <c r="E149"/>
      <c r="F149"/>
      <c r="G149" s="80"/>
      <c r="H149" s="95"/>
      <c r="I149" s="76"/>
      <c r="J149" s="67"/>
      <c r="K149"/>
      <c r="L149"/>
      <c r="M149"/>
      <c r="N149"/>
      <c r="O149"/>
      <c r="P149"/>
      <c r="Q149"/>
      <c r="R149"/>
      <c r="S149"/>
      <c r="T149"/>
      <c r="U149"/>
    </row>
    <row r="150" spans="1:21" s="115" customFormat="1">
      <c r="A150"/>
      <c r="B150"/>
      <c r="C150"/>
      <c r="D150"/>
      <c r="E150"/>
      <c r="F150"/>
      <c r="G150" s="80"/>
      <c r="H150" s="95"/>
      <c r="I150" s="76"/>
      <c r="J150" s="67"/>
      <c r="K150"/>
      <c r="L150"/>
      <c r="M150"/>
      <c r="N150"/>
      <c r="O150"/>
      <c r="P150"/>
      <c r="Q150"/>
      <c r="R150"/>
      <c r="S150"/>
      <c r="T150"/>
      <c r="U150"/>
    </row>
    <row r="151" spans="1:21">
      <c r="A151" s="59" t="s">
        <v>185</v>
      </c>
      <c r="E151" s="117"/>
      <c r="G151" s="80"/>
      <c r="H151" s="112"/>
      <c r="I151" s="76"/>
      <c r="J151" s="76"/>
    </row>
    <row r="152" spans="1:21">
      <c r="A152" t="s">
        <v>58</v>
      </c>
      <c r="G152" s="80"/>
      <c r="H152" s="95"/>
      <c r="I152" s="76"/>
    </row>
    <row r="153" spans="1:21">
      <c r="A153" s="60">
        <v>100</v>
      </c>
      <c r="B153" s="71">
        <v>201</v>
      </c>
      <c r="C153" s="71"/>
      <c r="D153" s="71">
        <v>100</v>
      </c>
      <c r="E153" s="71">
        <v>2400</v>
      </c>
      <c r="F153" s="71">
        <v>104</v>
      </c>
      <c r="G153" s="80" t="s">
        <v>186</v>
      </c>
      <c r="H153" s="118" t="s">
        <v>187</v>
      </c>
      <c r="J153" s="94">
        <v>67520.58</v>
      </c>
    </row>
    <row r="154" spans="1:21">
      <c r="A154" s="60"/>
      <c r="B154" s="71"/>
      <c r="C154" s="71"/>
      <c r="D154" s="71"/>
      <c r="E154" s="71"/>
      <c r="F154" s="71"/>
      <c r="G154" s="80"/>
      <c r="H154" s="95"/>
      <c r="J154" s="90"/>
    </row>
    <row r="155" spans="1:21">
      <c r="A155" t="s">
        <v>67</v>
      </c>
      <c r="G155" s="80"/>
      <c r="H155" s="95"/>
      <c r="J155" s="86">
        <f>SUM(J153:J154)</f>
        <v>67520.58</v>
      </c>
    </row>
    <row r="156" spans="1:21">
      <c r="G156" s="80"/>
      <c r="H156" s="95"/>
      <c r="J156" s="67"/>
    </row>
    <row r="157" spans="1:21">
      <c r="A157" t="s">
        <v>68</v>
      </c>
      <c r="G157" s="80"/>
      <c r="H157" s="95"/>
      <c r="J157" s="67"/>
    </row>
    <row r="158" spans="1:21">
      <c r="A158" s="60">
        <v>100</v>
      </c>
      <c r="B158" s="71">
        <v>201</v>
      </c>
      <c r="C158" s="71"/>
      <c r="D158" s="71">
        <v>100</v>
      </c>
      <c r="E158" s="71">
        <v>2400</v>
      </c>
      <c r="F158" s="71">
        <v>234</v>
      </c>
      <c r="G158" s="80" t="s">
        <v>188</v>
      </c>
      <c r="H158" s="95" t="s">
        <v>70</v>
      </c>
      <c r="I158" s="87"/>
      <c r="J158" s="67">
        <v>9790.48</v>
      </c>
    </row>
    <row r="159" spans="1:21">
      <c r="A159" s="60">
        <v>100</v>
      </c>
      <c r="B159" s="71">
        <v>201</v>
      </c>
      <c r="C159" s="71"/>
      <c r="D159" s="71">
        <v>100</v>
      </c>
      <c r="E159" s="71">
        <v>2400</v>
      </c>
      <c r="F159" s="71">
        <v>244</v>
      </c>
      <c r="G159" s="80" t="s">
        <v>189</v>
      </c>
      <c r="H159" s="95" t="s">
        <v>74</v>
      </c>
      <c r="I159" s="87"/>
      <c r="J159" s="73">
        <v>1223.81</v>
      </c>
    </row>
    <row r="160" spans="1:21">
      <c r="A160" s="60">
        <v>100</v>
      </c>
      <c r="B160" s="71">
        <v>201</v>
      </c>
      <c r="C160" s="71"/>
      <c r="D160" s="71">
        <v>100</v>
      </c>
      <c r="E160" s="71">
        <v>2400</v>
      </c>
      <c r="F160" s="71">
        <v>214</v>
      </c>
      <c r="G160" s="80" t="s">
        <v>190</v>
      </c>
      <c r="H160" s="95" t="s">
        <v>76</v>
      </c>
      <c r="I160" s="89"/>
      <c r="J160" s="73">
        <v>4356</v>
      </c>
    </row>
    <row r="161" spans="1:10">
      <c r="A161" s="60">
        <v>100</v>
      </c>
      <c r="B161" s="71">
        <v>201</v>
      </c>
      <c r="C161" s="71"/>
      <c r="D161" s="71">
        <v>100</v>
      </c>
      <c r="E161" s="71">
        <v>2400</v>
      </c>
      <c r="F161" s="71">
        <v>274</v>
      </c>
      <c r="G161" s="80" t="s">
        <v>191</v>
      </c>
      <c r="H161" s="95" t="s">
        <v>78</v>
      </c>
      <c r="I161" s="91"/>
      <c r="J161" s="90">
        <v>226.8</v>
      </c>
    </row>
    <row r="162" spans="1:10">
      <c r="A162" s="60">
        <v>100</v>
      </c>
      <c r="B162" s="71">
        <v>201</v>
      </c>
      <c r="C162" s="71"/>
      <c r="D162" s="71">
        <v>100</v>
      </c>
      <c r="E162" s="71">
        <v>2400</v>
      </c>
      <c r="F162" s="71">
        <v>264</v>
      </c>
      <c r="G162" s="80" t="s">
        <v>192</v>
      </c>
      <c r="H162" s="95" t="s">
        <v>80</v>
      </c>
      <c r="I162" s="91"/>
      <c r="J162" s="90"/>
    </row>
    <row r="163" spans="1:10">
      <c r="A163" t="s">
        <v>81</v>
      </c>
      <c r="G163" s="80"/>
      <c r="H163" s="95"/>
      <c r="I163" s="92"/>
      <c r="J163" s="86">
        <f>SUM(J158:J162)</f>
        <v>15597.089999999998</v>
      </c>
    </row>
    <row r="164" spans="1:10">
      <c r="G164" s="80"/>
      <c r="H164" s="95"/>
      <c r="I164" s="93"/>
      <c r="J164" s="67"/>
    </row>
    <row r="165" spans="1:10" hidden="1">
      <c r="A165" t="s">
        <v>82</v>
      </c>
      <c r="G165" s="80"/>
      <c r="H165" s="95"/>
      <c r="I165" s="93"/>
      <c r="J165" s="67"/>
    </row>
    <row r="166" spans="1:10" hidden="1">
      <c r="G166" s="80"/>
      <c r="H166" s="95"/>
      <c r="J166" s="85"/>
    </row>
    <row r="167" spans="1:10" hidden="1">
      <c r="A167" t="s">
        <v>101</v>
      </c>
      <c r="G167" s="80"/>
      <c r="H167" s="95"/>
      <c r="J167" s="86">
        <f>SUM(J166:J166)</f>
        <v>0</v>
      </c>
    </row>
    <row r="168" spans="1:10" hidden="1">
      <c r="G168" s="80"/>
      <c r="H168" s="95"/>
      <c r="J168" s="81"/>
    </row>
    <row r="169" spans="1:10" hidden="1">
      <c r="A169" t="s">
        <v>102</v>
      </c>
      <c r="G169" s="80"/>
      <c r="H169" s="95"/>
      <c r="J169" s="81"/>
    </row>
    <row r="170" spans="1:10" hidden="1">
      <c r="A170" s="60"/>
      <c r="B170" s="71"/>
      <c r="C170" s="71"/>
      <c r="D170" s="71"/>
      <c r="E170" s="71"/>
      <c r="F170" s="71"/>
      <c r="G170" s="80"/>
      <c r="H170" s="95"/>
      <c r="J170" s="85"/>
    </row>
    <row r="171" spans="1:10" hidden="1">
      <c r="A171" t="s">
        <v>131</v>
      </c>
      <c r="G171" s="80"/>
      <c r="H171" s="95"/>
      <c r="J171" s="86">
        <f>SUM(J170:J170)</f>
        <v>0</v>
      </c>
    </row>
    <row r="172" spans="1:10" hidden="1">
      <c r="G172" s="80"/>
      <c r="H172" s="95"/>
      <c r="J172" s="81"/>
    </row>
    <row r="173" spans="1:10" hidden="1">
      <c r="A173" s="98" t="s">
        <v>132</v>
      </c>
      <c r="G173" s="80"/>
      <c r="H173" s="95"/>
      <c r="J173" s="81"/>
    </row>
    <row r="174" spans="1:10" hidden="1">
      <c r="A174" s="60"/>
      <c r="B174" s="71"/>
      <c r="C174" s="71"/>
      <c r="D174" s="71"/>
      <c r="E174" s="71"/>
      <c r="F174" s="71"/>
      <c r="G174" s="80"/>
      <c r="H174" s="119"/>
      <c r="J174" s="85"/>
    </row>
    <row r="175" spans="1:10" hidden="1">
      <c r="A175" s="98" t="s">
        <v>139</v>
      </c>
      <c r="G175" s="80"/>
      <c r="H175" s="120"/>
      <c r="J175" s="86">
        <f>SUM(J174:J174)</f>
        <v>0</v>
      </c>
    </row>
    <row r="176" spans="1:10" hidden="1">
      <c r="A176" s="98"/>
      <c r="G176" s="80"/>
      <c r="H176" s="120"/>
      <c r="J176" s="81"/>
    </row>
    <row r="177" spans="1:10" hidden="1">
      <c r="A177" t="s">
        <v>140</v>
      </c>
      <c r="G177" s="80"/>
      <c r="H177" s="95"/>
      <c r="J177" s="81"/>
    </row>
    <row r="178" spans="1:10" hidden="1">
      <c r="A178" s="60"/>
      <c r="B178" s="71"/>
      <c r="C178" s="71"/>
      <c r="D178" s="71"/>
      <c r="E178" s="71"/>
      <c r="F178" s="71"/>
      <c r="G178" s="80"/>
      <c r="H178" s="95"/>
      <c r="J178" s="85"/>
    </row>
    <row r="179" spans="1:10" hidden="1">
      <c r="A179" t="s">
        <v>149</v>
      </c>
      <c r="G179" s="80"/>
      <c r="H179" s="95"/>
      <c r="J179" s="86">
        <f>SUM(J178:J178)</f>
        <v>0</v>
      </c>
    </row>
    <row r="180" spans="1:10">
      <c r="G180" s="80"/>
      <c r="H180" s="95"/>
      <c r="J180" s="85"/>
    </row>
    <row r="181" spans="1:10" ht="15" thickBot="1">
      <c r="A181" s="42" t="s">
        <v>193</v>
      </c>
      <c r="G181" s="80"/>
      <c r="H181" s="95"/>
      <c r="J181" s="103">
        <f>J155+J163+J167+J171+J175+J179</f>
        <v>83117.67</v>
      </c>
    </row>
    <row r="182" spans="1:10" ht="15" thickTop="1">
      <c r="A182" s="42"/>
      <c r="G182" s="80"/>
      <c r="H182" s="95"/>
    </row>
    <row r="183" spans="1:10">
      <c r="A183" s="59" t="s">
        <v>194</v>
      </c>
      <c r="E183" s="117"/>
      <c r="G183" s="80"/>
      <c r="H183" s="112"/>
      <c r="I183" s="76"/>
      <c r="J183" s="76"/>
    </row>
    <row r="184" spans="1:10">
      <c r="A184" t="s">
        <v>58</v>
      </c>
      <c r="G184" s="80"/>
      <c r="H184" s="95"/>
      <c r="I184" s="76"/>
    </row>
    <row r="185" spans="1:10">
      <c r="A185" s="60">
        <v>100</v>
      </c>
      <c r="B185" s="71">
        <v>201</v>
      </c>
      <c r="C185" s="71"/>
      <c r="D185" s="71">
        <v>100</v>
      </c>
      <c r="E185" s="71">
        <v>2500</v>
      </c>
      <c r="F185" s="71">
        <v>105</v>
      </c>
      <c r="G185" s="80" t="s">
        <v>195</v>
      </c>
      <c r="H185" s="95" t="s">
        <v>20</v>
      </c>
      <c r="J185" s="90">
        <v>40648</v>
      </c>
    </row>
    <row r="186" spans="1:10" hidden="1">
      <c r="A186" s="60">
        <v>100</v>
      </c>
      <c r="B186" s="71">
        <v>201</v>
      </c>
      <c r="C186" s="71"/>
      <c r="D186" s="71">
        <v>100</v>
      </c>
      <c r="E186" s="71">
        <v>2400</v>
      </c>
      <c r="F186" s="71">
        <v>105</v>
      </c>
      <c r="G186" s="80" t="s">
        <v>196</v>
      </c>
      <c r="H186" s="118" t="s">
        <v>197</v>
      </c>
      <c r="J186" s="73"/>
    </row>
    <row r="187" spans="1:10" hidden="1">
      <c r="A187" s="60">
        <v>100</v>
      </c>
      <c r="B187" s="71">
        <v>201</v>
      </c>
      <c r="C187" s="71"/>
      <c r="D187" s="71">
        <v>100</v>
      </c>
      <c r="E187" s="71">
        <v>2400</v>
      </c>
      <c r="F187" s="71">
        <v>105</v>
      </c>
      <c r="G187" s="80" t="s">
        <v>198</v>
      </c>
      <c r="H187" s="95" t="s">
        <v>199</v>
      </c>
      <c r="J187" s="90"/>
    </row>
    <row r="188" spans="1:10">
      <c r="A188" t="s">
        <v>67</v>
      </c>
      <c r="G188" s="80"/>
      <c r="H188" s="95"/>
      <c r="J188" s="86">
        <f>SUM(J185:J187)</f>
        <v>40648</v>
      </c>
    </row>
    <row r="189" spans="1:10">
      <c r="G189" s="80"/>
      <c r="H189" s="95"/>
      <c r="J189" s="67"/>
    </row>
    <row r="190" spans="1:10">
      <c r="A190" t="s">
        <v>68</v>
      </c>
      <c r="G190" s="80"/>
      <c r="H190" s="95"/>
      <c r="J190" s="67"/>
    </row>
    <row r="191" spans="1:10">
      <c r="A191" s="60">
        <v>100</v>
      </c>
      <c r="B191" s="71">
        <v>201</v>
      </c>
      <c r="C191" s="71"/>
      <c r="D191" s="71">
        <v>100</v>
      </c>
      <c r="E191" s="71">
        <v>2500</v>
      </c>
      <c r="F191" s="71">
        <v>234</v>
      </c>
      <c r="G191" s="80" t="s">
        <v>200</v>
      </c>
      <c r="H191" s="95" t="s">
        <v>70</v>
      </c>
      <c r="I191" s="87"/>
      <c r="J191" s="67">
        <v>5894</v>
      </c>
    </row>
    <row r="192" spans="1:10">
      <c r="A192" s="60">
        <v>100</v>
      </c>
      <c r="B192" s="71">
        <v>201</v>
      </c>
      <c r="C192" s="71"/>
      <c r="D192" s="71">
        <v>100</v>
      </c>
      <c r="E192" s="71">
        <v>2500</v>
      </c>
      <c r="F192" s="71">
        <v>221</v>
      </c>
      <c r="G192" s="80" t="s">
        <v>387</v>
      </c>
      <c r="H192" s="88" t="s">
        <v>72</v>
      </c>
      <c r="I192" s="87"/>
      <c r="J192" s="67">
        <v>481.74</v>
      </c>
    </row>
    <row r="193" spans="1:10">
      <c r="A193" s="60">
        <v>100</v>
      </c>
      <c r="B193" s="71">
        <v>201</v>
      </c>
      <c r="C193" s="71"/>
      <c r="D193" s="71">
        <v>100</v>
      </c>
      <c r="E193" s="71">
        <v>2500</v>
      </c>
      <c r="F193" s="71">
        <v>244</v>
      </c>
      <c r="G193" s="80" t="s">
        <v>201</v>
      </c>
      <c r="H193" s="95" t="s">
        <v>74</v>
      </c>
      <c r="I193" s="87"/>
      <c r="J193" s="73">
        <v>589.4</v>
      </c>
    </row>
    <row r="194" spans="1:10">
      <c r="A194" s="60">
        <v>100</v>
      </c>
      <c r="B194" s="71">
        <v>201</v>
      </c>
      <c r="C194" s="71"/>
      <c r="D194" s="71">
        <v>100</v>
      </c>
      <c r="E194" s="71">
        <v>2500</v>
      </c>
      <c r="F194" s="71">
        <v>214</v>
      </c>
      <c r="G194" s="80" t="s">
        <v>202</v>
      </c>
      <c r="H194" s="95" t="s">
        <v>76</v>
      </c>
      <c r="I194" s="89"/>
      <c r="J194" s="73">
        <v>4356</v>
      </c>
    </row>
    <row r="195" spans="1:10">
      <c r="A195" s="60">
        <v>100</v>
      </c>
      <c r="B195" s="71">
        <v>201</v>
      </c>
      <c r="C195" s="71"/>
      <c r="D195" s="71">
        <v>100</v>
      </c>
      <c r="E195" s="71">
        <v>2500</v>
      </c>
      <c r="F195" s="71">
        <v>274</v>
      </c>
      <c r="G195" s="80" t="s">
        <v>203</v>
      </c>
      <c r="H195" s="95" t="s">
        <v>78</v>
      </c>
      <c r="I195" s="91"/>
      <c r="J195" s="90">
        <v>226.8</v>
      </c>
    </row>
    <row r="196" spans="1:10" hidden="1">
      <c r="A196" s="60">
        <v>100</v>
      </c>
      <c r="B196" s="71">
        <v>201</v>
      </c>
      <c r="C196" s="71"/>
      <c r="D196" s="71">
        <v>100</v>
      </c>
      <c r="E196" s="71">
        <v>2400</v>
      </c>
      <c r="F196" s="71">
        <v>264</v>
      </c>
      <c r="G196" s="80" t="s">
        <v>192</v>
      </c>
      <c r="H196" s="95" t="s">
        <v>80</v>
      </c>
      <c r="I196" s="91"/>
      <c r="J196" s="90"/>
    </row>
    <row r="197" spans="1:10">
      <c r="A197" t="s">
        <v>81</v>
      </c>
      <c r="G197" s="80"/>
      <c r="H197" s="95"/>
      <c r="I197" s="92"/>
      <c r="J197" s="86">
        <f>SUM(J191:J196)</f>
        <v>11547.939999999999</v>
      </c>
    </row>
    <row r="198" spans="1:10">
      <c r="G198" s="80"/>
      <c r="H198" s="95"/>
      <c r="I198" s="93"/>
      <c r="J198" s="67"/>
    </row>
    <row r="199" spans="1:10">
      <c r="A199" t="s">
        <v>82</v>
      </c>
      <c r="G199" s="80"/>
      <c r="H199" s="95"/>
      <c r="I199" s="93"/>
      <c r="J199" s="67"/>
    </row>
    <row r="200" spans="1:10">
      <c r="A200" s="60">
        <v>100</v>
      </c>
      <c r="B200" s="71">
        <v>201</v>
      </c>
      <c r="C200" s="71"/>
      <c r="D200" s="71">
        <v>100</v>
      </c>
      <c r="E200" s="71">
        <v>2500</v>
      </c>
      <c r="F200" s="71">
        <v>340</v>
      </c>
      <c r="G200" s="80" t="s">
        <v>204</v>
      </c>
      <c r="H200" s="95" t="s">
        <v>205</v>
      </c>
      <c r="J200" s="81">
        <v>14000</v>
      </c>
    </row>
    <row r="201" spans="1:10">
      <c r="A201" s="60">
        <v>100</v>
      </c>
      <c r="B201" s="71">
        <v>201</v>
      </c>
      <c r="C201" s="71"/>
      <c r="D201" s="71">
        <v>100</v>
      </c>
      <c r="E201" s="71">
        <v>2500</v>
      </c>
      <c r="F201" s="71">
        <v>340</v>
      </c>
      <c r="G201" s="80" t="s">
        <v>206</v>
      </c>
      <c r="H201" s="95" t="s">
        <v>207</v>
      </c>
      <c r="J201" s="81">
        <v>500</v>
      </c>
    </row>
    <row r="202" spans="1:10">
      <c r="A202" s="60">
        <v>100</v>
      </c>
      <c r="B202" s="71">
        <v>201</v>
      </c>
      <c r="C202" s="71"/>
      <c r="D202" s="71">
        <v>100</v>
      </c>
      <c r="E202" s="71">
        <v>2500</v>
      </c>
      <c r="F202" s="71">
        <v>300</v>
      </c>
      <c r="G202" s="80" t="s">
        <v>208</v>
      </c>
      <c r="H202" s="95" t="s">
        <v>209</v>
      </c>
      <c r="J202" s="81"/>
    </row>
    <row r="203" spans="1:10">
      <c r="A203" s="60">
        <v>100</v>
      </c>
      <c r="B203" s="71">
        <v>201</v>
      </c>
      <c r="C203" s="71"/>
      <c r="D203" s="71">
        <v>100</v>
      </c>
      <c r="E203" s="71">
        <v>2500</v>
      </c>
      <c r="F203" s="71">
        <v>310</v>
      </c>
      <c r="G203" s="80" t="s">
        <v>210</v>
      </c>
      <c r="H203" s="95" t="s">
        <v>211</v>
      </c>
      <c r="J203" s="81">
        <v>1000</v>
      </c>
    </row>
    <row r="204" spans="1:10">
      <c r="A204" s="60">
        <v>100</v>
      </c>
      <c r="B204" s="71">
        <v>201</v>
      </c>
      <c r="C204" s="71"/>
      <c r="D204" s="71">
        <v>100</v>
      </c>
      <c r="E204" s="71">
        <v>2500</v>
      </c>
      <c r="F204" s="71">
        <v>340</v>
      </c>
      <c r="G204" s="80" t="s">
        <v>212</v>
      </c>
      <c r="H204" s="95" t="s">
        <v>213</v>
      </c>
      <c r="J204" s="81">
        <v>9000</v>
      </c>
    </row>
    <row r="205" spans="1:10">
      <c r="A205" s="60">
        <v>100</v>
      </c>
      <c r="B205" s="71">
        <v>201</v>
      </c>
      <c r="C205" s="71"/>
      <c r="D205" s="71">
        <v>100</v>
      </c>
      <c r="E205" s="71">
        <v>2500</v>
      </c>
      <c r="F205" s="71">
        <v>523</v>
      </c>
      <c r="G205" s="80" t="s">
        <v>214</v>
      </c>
      <c r="H205" s="95" t="s">
        <v>215</v>
      </c>
      <c r="J205" s="81">
        <v>2028</v>
      </c>
    </row>
    <row r="206" spans="1:10">
      <c r="A206" s="60">
        <v>100</v>
      </c>
      <c r="B206" s="71">
        <v>201</v>
      </c>
      <c r="C206" s="71"/>
      <c r="D206" s="71">
        <v>100</v>
      </c>
      <c r="E206" s="71">
        <v>2500</v>
      </c>
      <c r="F206" s="71">
        <v>535</v>
      </c>
      <c r="G206" s="80" t="s">
        <v>216</v>
      </c>
      <c r="H206" s="95" t="s">
        <v>217</v>
      </c>
      <c r="J206" s="81"/>
    </row>
    <row r="207" spans="1:10">
      <c r="A207" s="60">
        <v>100</v>
      </c>
      <c r="B207" s="71">
        <v>201</v>
      </c>
      <c r="C207" s="71"/>
      <c r="D207" s="71">
        <v>100</v>
      </c>
      <c r="E207" s="71">
        <v>2500</v>
      </c>
      <c r="F207" s="71">
        <v>533</v>
      </c>
      <c r="G207" s="80" t="s">
        <v>218</v>
      </c>
      <c r="H207" s="95" t="s">
        <v>219</v>
      </c>
      <c r="J207" s="81">
        <v>2500</v>
      </c>
    </row>
    <row r="208" spans="1:10">
      <c r="A208" s="60">
        <v>100</v>
      </c>
      <c r="B208" s="71">
        <v>201</v>
      </c>
      <c r="C208" s="71"/>
      <c r="D208" s="71">
        <v>100</v>
      </c>
      <c r="E208" s="71">
        <v>2500</v>
      </c>
      <c r="F208" s="71">
        <v>531</v>
      </c>
      <c r="G208" s="80" t="s">
        <v>220</v>
      </c>
      <c r="H208" s="95" t="s">
        <v>221</v>
      </c>
      <c r="J208" s="81">
        <v>1000</v>
      </c>
    </row>
    <row r="209" spans="1:10" hidden="1">
      <c r="A209" s="60">
        <v>100</v>
      </c>
      <c r="B209" s="71">
        <v>201</v>
      </c>
      <c r="C209" s="71"/>
      <c r="D209" s="71">
        <v>100</v>
      </c>
      <c r="E209" s="71">
        <v>2500</v>
      </c>
      <c r="F209" s="71">
        <v>540</v>
      </c>
      <c r="G209" s="80" t="s">
        <v>222</v>
      </c>
      <c r="H209" s="95" t="s">
        <v>223</v>
      </c>
      <c r="J209" s="81">
        <v>0</v>
      </c>
    </row>
    <row r="210" spans="1:10">
      <c r="A210" s="60">
        <v>100</v>
      </c>
      <c r="B210" s="71">
        <v>201</v>
      </c>
      <c r="C210" s="71"/>
      <c r="D210" s="71">
        <v>100</v>
      </c>
      <c r="E210" s="71">
        <v>2500</v>
      </c>
      <c r="F210" s="71">
        <v>345</v>
      </c>
      <c r="G210" s="80" t="s">
        <v>224</v>
      </c>
      <c r="H210" s="95" t="s">
        <v>225</v>
      </c>
      <c r="J210" s="81">
        <v>2500</v>
      </c>
    </row>
    <row r="211" spans="1:10">
      <c r="A211" s="60">
        <v>100</v>
      </c>
      <c r="B211" s="71">
        <v>201</v>
      </c>
      <c r="C211" s="71"/>
      <c r="D211" s="71">
        <v>100</v>
      </c>
      <c r="E211" s="71">
        <v>2500</v>
      </c>
      <c r="F211" s="71">
        <v>550</v>
      </c>
      <c r="G211" s="80" t="s">
        <v>226</v>
      </c>
      <c r="H211" s="95" t="s">
        <v>227</v>
      </c>
      <c r="J211" s="81">
        <v>150</v>
      </c>
    </row>
    <row r="212" spans="1:10" hidden="1">
      <c r="A212" s="60">
        <v>100</v>
      </c>
      <c r="B212" s="71">
        <v>201</v>
      </c>
      <c r="C212" s="71"/>
      <c r="D212" s="71">
        <v>100</v>
      </c>
      <c r="E212" s="71">
        <v>2500</v>
      </c>
      <c r="F212" s="71">
        <v>583</v>
      </c>
      <c r="G212" s="80" t="s">
        <v>228</v>
      </c>
      <c r="H212" s="95" t="s">
        <v>229</v>
      </c>
      <c r="J212" s="81"/>
    </row>
    <row r="213" spans="1:10">
      <c r="A213" s="60">
        <v>100</v>
      </c>
      <c r="B213" s="71">
        <v>201</v>
      </c>
      <c r="C213" s="71"/>
      <c r="D213" s="71">
        <v>100</v>
      </c>
      <c r="E213" s="71">
        <v>2500</v>
      </c>
      <c r="F213" s="71">
        <v>333</v>
      </c>
      <c r="G213" s="80" t="s">
        <v>230</v>
      </c>
      <c r="H213" s="95" t="s">
        <v>96</v>
      </c>
      <c r="J213" s="81"/>
    </row>
    <row r="214" spans="1:10">
      <c r="A214" s="60">
        <v>100</v>
      </c>
      <c r="B214" s="71">
        <v>201</v>
      </c>
      <c r="C214" s="71"/>
      <c r="D214" s="71">
        <v>100</v>
      </c>
      <c r="E214" s="71">
        <v>2500</v>
      </c>
      <c r="F214" s="71">
        <v>300</v>
      </c>
      <c r="G214" s="111" t="s">
        <v>231</v>
      </c>
      <c r="H214" s="112" t="s">
        <v>162</v>
      </c>
      <c r="I214" s="95"/>
      <c r="J214" s="81"/>
    </row>
    <row r="215" spans="1:10">
      <c r="G215" s="80"/>
      <c r="H215" s="95"/>
      <c r="J215" s="85"/>
    </row>
    <row r="216" spans="1:10">
      <c r="A216" t="s">
        <v>101</v>
      </c>
      <c r="G216" s="80"/>
      <c r="H216" s="95"/>
      <c r="J216" s="86">
        <f>SUM(J200:J215)</f>
        <v>32678</v>
      </c>
    </row>
    <row r="217" spans="1:10">
      <c r="G217" s="80"/>
      <c r="H217" s="95"/>
      <c r="J217" s="81"/>
    </row>
    <row r="218" spans="1:10">
      <c r="A218" t="s">
        <v>102</v>
      </c>
      <c r="G218" s="80"/>
      <c r="H218" s="95"/>
      <c r="J218" s="81"/>
    </row>
    <row r="219" spans="1:10">
      <c r="A219" s="60">
        <v>100</v>
      </c>
      <c r="B219" s="71">
        <v>201</v>
      </c>
      <c r="C219" s="71"/>
      <c r="D219" s="71">
        <v>100</v>
      </c>
      <c r="E219" s="71">
        <v>2500</v>
      </c>
      <c r="F219" s="71">
        <v>610</v>
      </c>
      <c r="G219" s="80" t="s">
        <v>232</v>
      </c>
      <c r="H219" s="95" t="s">
        <v>106</v>
      </c>
      <c r="J219" s="121">
        <v>300</v>
      </c>
    </row>
    <row r="220" spans="1:10">
      <c r="A220" s="60">
        <v>100</v>
      </c>
      <c r="B220" s="71">
        <v>201</v>
      </c>
      <c r="C220" s="71"/>
      <c r="D220" s="71">
        <v>100</v>
      </c>
      <c r="E220" s="71">
        <v>2500</v>
      </c>
      <c r="F220" s="83">
        <v>642</v>
      </c>
      <c r="G220" s="80" t="s">
        <v>233</v>
      </c>
      <c r="H220" s="95" t="s">
        <v>234</v>
      </c>
      <c r="J220" s="121"/>
    </row>
    <row r="221" spans="1:10">
      <c r="A221" s="60">
        <v>100</v>
      </c>
      <c r="B221" s="71">
        <v>201</v>
      </c>
      <c r="C221" s="71"/>
      <c r="D221" s="71">
        <v>100</v>
      </c>
      <c r="E221" s="71">
        <v>2500</v>
      </c>
      <c r="F221" s="83">
        <v>643</v>
      </c>
      <c r="G221" s="80" t="s">
        <v>235</v>
      </c>
      <c r="H221" s="95" t="s">
        <v>114</v>
      </c>
      <c r="J221" s="121"/>
    </row>
    <row r="222" spans="1:10">
      <c r="A222" s="60">
        <v>100</v>
      </c>
      <c r="B222" s="71">
        <v>201</v>
      </c>
      <c r="C222" s="71"/>
      <c r="D222" s="71">
        <v>100</v>
      </c>
      <c r="E222" s="71">
        <v>2500</v>
      </c>
      <c r="F222" s="71">
        <v>651</v>
      </c>
      <c r="G222" s="80" t="s">
        <v>236</v>
      </c>
      <c r="H222" s="95" t="s">
        <v>237</v>
      </c>
      <c r="I222" s="82"/>
      <c r="J222" s="121"/>
    </row>
    <row r="223" spans="1:10">
      <c r="A223" s="60">
        <v>100</v>
      </c>
      <c r="B223" s="71">
        <v>201</v>
      </c>
      <c r="C223" s="71"/>
      <c r="D223" s="71">
        <v>100</v>
      </c>
      <c r="E223" s="71">
        <v>2500</v>
      </c>
      <c r="F223" s="71">
        <v>612</v>
      </c>
      <c r="G223" s="80" t="s">
        <v>238</v>
      </c>
      <c r="H223" s="95" t="s">
        <v>239</v>
      </c>
      <c r="I223" s="82"/>
      <c r="J223" s="121"/>
    </row>
    <row r="224" spans="1:10">
      <c r="A224" s="60">
        <v>100</v>
      </c>
      <c r="B224" s="71">
        <v>201</v>
      </c>
      <c r="C224" s="71"/>
      <c r="D224" s="71">
        <v>100</v>
      </c>
      <c r="E224" s="71">
        <v>2500</v>
      </c>
      <c r="F224" s="71">
        <v>650</v>
      </c>
      <c r="G224" s="80" t="s">
        <v>240</v>
      </c>
      <c r="H224" s="95" t="s">
        <v>130</v>
      </c>
      <c r="J224" s="85">
        <v>350</v>
      </c>
    </row>
    <row r="225" spans="1:10">
      <c r="A225" t="s">
        <v>131</v>
      </c>
      <c r="G225" s="80"/>
      <c r="H225" s="95"/>
      <c r="J225" s="86">
        <f>SUM(J219:J224)</f>
        <v>650</v>
      </c>
    </row>
    <row r="226" spans="1:10">
      <c r="G226" s="80"/>
      <c r="H226" s="95"/>
      <c r="J226" s="81"/>
    </row>
    <row r="227" spans="1:10" hidden="1">
      <c r="A227" s="98" t="s">
        <v>132</v>
      </c>
      <c r="G227" s="80"/>
      <c r="H227" s="95"/>
      <c r="J227" s="81"/>
    </row>
    <row r="228" spans="1:10" hidden="1">
      <c r="A228" s="60">
        <v>100</v>
      </c>
      <c r="B228" s="71">
        <v>201</v>
      </c>
      <c r="C228" s="71"/>
      <c r="D228" s="71">
        <v>100</v>
      </c>
      <c r="E228" s="71">
        <v>2400</v>
      </c>
      <c r="F228" s="71">
        <v>733</v>
      </c>
      <c r="G228" s="80" t="s">
        <v>241</v>
      </c>
      <c r="H228" s="95" t="s">
        <v>242</v>
      </c>
      <c r="J228" s="81"/>
    </row>
    <row r="229" spans="1:10" hidden="1">
      <c r="A229" s="60">
        <v>100</v>
      </c>
      <c r="B229" s="71">
        <v>201</v>
      </c>
      <c r="C229" s="71"/>
      <c r="D229" s="71">
        <v>100</v>
      </c>
      <c r="E229" s="71">
        <v>2400</v>
      </c>
      <c r="F229" s="71">
        <v>734</v>
      </c>
      <c r="G229" s="80" t="s">
        <v>243</v>
      </c>
      <c r="H229" s="95" t="s">
        <v>136</v>
      </c>
      <c r="J229" s="81"/>
    </row>
    <row r="230" spans="1:10" hidden="1">
      <c r="A230" s="60"/>
      <c r="B230" s="71"/>
      <c r="C230" s="71"/>
      <c r="D230" s="71"/>
      <c r="E230" s="71"/>
      <c r="F230" s="71"/>
      <c r="G230" s="80"/>
      <c r="H230" s="119"/>
      <c r="J230" s="85"/>
    </row>
    <row r="231" spans="1:10" hidden="1">
      <c r="A231" s="98" t="s">
        <v>139</v>
      </c>
      <c r="G231" s="80"/>
      <c r="H231" s="120"/>
      <c r="J231" s="86">
        <f>SUM(J228:J230)</f>
        <v>0</v>
      </c>
    </row>
    <row r="232" spans="1:10">
      <c r="A232" s="98"/>
      <c r="G232" s="80"/>
      <c r="H232" s="120"/>
      <c r="J232" s="81"/>
    </row>
    <row r="233" spans="1:10">
      <c r="A233" t="s">
        <v>140</v>
      </c>
      <c r="G233" s="80"/>
      <c r="H233" s="95"/>
      <c r="J233" s="81"/>
    </row>
    <row r="234" spans="1:10">
      <c r="A234" s="60">
        <v>100</v>
      </c>
      <c r="B234" s="71">
        <v>201</v>
      </c>
      <c r="C234" s="71"/>
      <c r="D234" s="71">
        <v>100</v>
      </c>
      <c r="E234" s="71">
        <v>2500</v>
      </c>
      <c r="F234" s="71">
        <v>810</v>
      </c>
      <c r="G234" s="80" t="s">
        <v>244</v>
      </c>
      <c r="H234" s="95" t="s">
        <v>245</v>
      </c>
      <c r="J234" s="81">
        <v>500</v>
      </c>
    </row>
    <row r="235" spans="1:10">
      <c r="A235" s="60">
        <v>100</v>
      </c>
      <c r="B235" s="71">
        <v>201</v>
      </c>
      <c r="C235" s="71"/>
      <c r="D235" s="71">
        <v>100</v>
      </c>
      <c r="E235" s="71">
        <v>2500</v>
      </c>
      <c r="F235" s="71">
        <v>890</v>
      </c>
      <c r="G235" s="80" t="s">
        <v>246</v>
      </c>
      <c r="H235" s="95" t="s">
        <v>148</v>
      </c>
      <c r="J235" s="85">
        <v>100</v>
      </c>
    </row>
    <row r="236" spans="1:10">
      <c r="A236" t="s">
        <v>149</v>
      </c>
      <c r="G236" s="80"/>
      <c r="H236" s="95"/>
      <c r="J236" s="86">
        <f>SUM(J234:J235)</f>
        <v>600</v>
      </c>
    </row>
    <row r="237" spans="1:10">
      <c r="G237" s="80"/>
      <c r="H237" s="95"/>
      <c r="J237" s="85"/>
    </row>
    <row r="238" spans="1:10" ht="15" thickBot="1">
      <c r="A238" s="42" t="s">
        <v>247</v>
      </c>
      <c r="G238" s="80"/>
      <c r="H238" s="95"/>
      <c r="J238" s="103">
        <f>J188+J197+J216+J225+J231+J236</f>
        <v>86123.94</v>
      </c>
    </row>
    <row r="239" spans="1:10" ht="15" thickTop="1">
      <c r="A239" s="42"/>
      <c r="G239" s="80"/>
      <c r="H239" s="95"/>
    </row>
    <row r="240" spans="1:10">
      <c r="A240" s="42"/>
      <c r="G240" s="80"/>
      <c r="H240" s="95"/>
    </row>
    <row r="241" spans="1:10">
      <c r="A241" s="59" t="s">
        <v>248</v>
      </c>
      <c r="G241" s="80"/>
      <c r="H241" s="95"/>
    </row>
    <row r="242" spans="1:10">
      <c r="A242" s="59"/>
      <c r="G242" s="80"/>
      <c r="H242" s="95"/>
    </row>
    <row r="243" spans="1:10">
      <c r="A243" t="s">
        <v>58</v>
      </c>
      <c r="G243" s="80"/>
      <c r="H243" s="95"/>
      <c r="I243" s="76"/>
    </row>
    <row r="244" spans="1:10">
      <c r="A244" s="60">
        <v>100</v>
      </c>
      <c r="B244" s="71">
        <v>201</v>
      </c>
      <c r="C244" s="71"/>
      <c r="D244" s="71">
        <v>100</v>
      </c>
      <c r="E244" s="71">
        <v>2600</v>
      </c>
      <c r="F244" s="71">
        <v>105</v>
      </c>
      <c r="G244" s="80" t="s">
        <v>249</v>
      </c>
      <c r="H244" s="95" t="s">
        <v>250</v>
      </c>
      <c r="J244" s="85"/>
    </row>
    <row r="245" spans="1:10">
      <c r="A245" t="s">
        <v>67</v>
      </c>
      <c r="G245" s="80"/>
      <c r="H245" s="95"/>
      <c r="J245" s="86">
        <f>J244</f>
        <v>0</v>
      </c>
    </row>
    <row r="246" spans="1:10">
      <c r="G246" s="80"/>
      <c r="H246" s="95"/>
      <c r="J246" s="67"/>
    </row>
    <row r="247" spans="1:10">
      <c r="A247" t="s">
        <v>68</v>
      </c>
      <c r="G247" s="80"/>
      <c r="H247" s="95"/>
      <c r="J247" s="67"/>
    </row>
    <row r="248" spans="1:10">
      <c r="A248" s="60">
        <v>100</v>
      </c>
      <c r="B248" s="71">
        <v>201</v>
      </c>
      <c r="C248" s="71"/>
      <c r="D248" s="71">
        <v>100</v>
      </c>
      <c r="E248" s="71">
        <v>2600</v>
      </c>
      <c r="F248" s="71">
        <v>235</v>
      </c>
      <c r="G248" s="80" t="s">
        <v>251</v>
      </c>
      <c r="H248" s="95" t="s">
        <v>70</v>
      </c>
      <c r="I248" s="87"/>
      <c r="J248" s="67"/>
    </row>
    <row r="249" spans="1:10">
      <c r="A249" s="60">
        <v>100</v>
      </c>
      <c r="B249" s="71">
        <v>201</v>
      </c>
      <c r="C249" s="71"/>
      <c r="D249" s="71">
        <v>100</v>
      </c>
      <c r="E249" s="71">
        <v>2600</v>
      </c>
      <c r="F249" s="71">
        <v>245</v>
      </c>
      <c r="G249" s="80" t="s">
        <v>252</v>
      </c>
      <c r="H249" s="95" t="s">
        <v>74</v>
      </c>
      <c r="I249" s="87"/>
      <c r="J249" s="67"/>
    </row>
    <row r="250" spans="1:10">
      <c r="A250" s="60">
        <v>100</v>
      </c>
      <c r="B250" s="71">
        <v>201</v>
      </c>
      <c r="C250" s="71"/>
      <c r="D250" s="71">
        <v>100</v>
      </c>
      <c r="E250" s="71">
        <v>2600</v>
      </c>
      <c r="F250" s="71">
        <v>215</v>
      </c>
      <c r="G250" s="80" t="s">
        <v>253</v>
      </c>
      <c r="H250" s="95" t="s">
        <v>76</v>
      </c>
      <c r="I250" s="89"/>
      <c r="J250" s="67"/>
    </row>
    <row r="251" spans="1:10">
      <c r="A251" s="60">
        <v>100</v>
      </c>
      <c r="B251" s="71">
        <v>201</v>
      </c>
      <c r="C251" s="71"/>
      <c r="D251" s="71">
        <v>100</v>
      </c>
      <c r="E251" s="71">
        <v>2600</v>
      </c>
      <c r="F251" s="71">
        <v>275</v>
      </c>
      <c r="G251" s="80" t="s">
        <v>254</v>
      </c>
      <c r="H251" s="95" t="s">
        <v>78</v>
      </c>
      <c r="I251" s="91"/>
      <c r="J251" s="90"/>
    </row>
    <row r="252" spans="1:10" hidden="1">
      <c r="A252" s="60">
        <v>100</v>
      </c>
      <c r="B252" s="71">
        <v>201</v>
      </c>
      <c r="C252" s="71"/>
      <c r="D252" s="71">
        <v>100</v>
      </c>
      <c r="E252" s="71">
        <v>2600</v>
      </c>
      <c r="F252" s="71">
        <v>265</v>
      </c>
      <c r="G252" s="80" t="s">
        <v>255</v>
      </c>
      <c r="H252" s="95" t="s">
        <v>80</v>
      </c>
      <c r="I252" s="91"/>
      <c r="J252" s="85"/>
    </row>
    <row r="253" spans="1:10">
      <c r="A253" t="s">
        <v>81</v>
      </c>
      <c r="G253" s="80"/>
      <c r="H253" s="95"/>
      <c r="I253" s="92"/>
      <c r="J253" s="86">
        <f>SUM(J248:J252)</f>
        <v>0</v>
      </c>
    </row>
    <row r="254" spans="1:10">
      <c r="A254" s="59"/>
      <c r="G254" s="80"/>
      <c r="H254" s="95"/>
      <c r="J254" s="76"/>
    </row>
    <row r="255" spans="1:10">
      <c r="A255" t="s">
        <v>82</v>
      </c>
      <c r="G255" s="80"/>
      <c r="H255" s="95"/>
      <c r="J255" s="67"/>
    </row>
    <row r="256" spans="1:10">
      <c r="A256" s="60">
        <v>100</v>
      </c>
      <c r="B256" s="71">
        <v>201</v>
      </c>
      <c r="C256" s="71"/>
      <c r="D256" s="71">
        <v>100</v>
      </c>
      <c r="E256" s="71">
        <v>2600</v>
      </c>
      <c r="F256" s="71">
        <v>411</v>
      </c>
      <c r="G256" s="80" t="s">
        <v>256</v>
      </c>
      <c r="H256" s="95" t="s">
        <v>257</v>
      </c>
      <c r="J256" s="121"/>
    </row>
    <row r="257" spans="1:10">
      <c r="A257" s="60">
        <v>100</v>
      </c>
      <c r="B257" s="71">
        <v>201</v>
      </c>
      <c r="C257" s="71"/>
      <c r="D257" s="71">
        <v>100</v>
      </c>
      <c r="E257" s="71">
        <v>2600</v>
      </c>
      <c r="F257" s="71">
        <v>421</v>
      </c>
      <c r="G257" s="80" t="s">
        <v>258</v>
      </c>
      <c r="H257" s="95" t="s">
        <v>259</v>
      </c>
      <c r="J257" s="121"/>
    </row>
    <row r="258" spans="1:10">
      <c r="A258" s="60">
        <v>100</v>
      </c>
      <c r="B258" s="71">
        <v>201</v>
      </c>
      <c r="C258" s="71"/>
      <c r="D258" s="71">
        <v>100</v>
      </c>
      <c r="E258" s="71">
        <v>2600</v>
      </c>
      <c r="F258" s="71">
        <v>490</v>
      </c>
      <c r="G258" s="80" t="s">
        <v>260</v>
      </c>
      <c r="H258" s="95" t="s">
        <v>261</v>
      </c>
      <c r="J258" s="121"/>
    </row>
    <row r="259" spans="1:10">
      <c r="A259" s="60">
        <v>100</v>
      </c>
      <c r="B259" s="71">
        <v>201</v>
      </c>
      <c r="C259" s="71"/>
      <c r="D259" s="71">
        <v>100</v>
      </c>
      <c r="E259" s="71">
        <v>2600</v>
      </c>
      <c r="F259" s="71">
        <v>431</v>
      </c>
      <c r="G259" s="80" t="s">
        <v>262</v>
      </c>
      <c r="H259" s="95" t="s">
        <v>263</v>
      </c>
      <c r="J259" s="121"/>
    </row>
    <row r="260" spans="1:10">
      <c r="A260" s="60">
        <v>100</v>
      </c>
      <c r="B260" s="71">
        <v>201</v>
      </c>
      <c r="C260" s="71"/>
      <c r="D260" s="71">
        <v>100</v>
      </c>
      <c r="E260" s="71">
        <v>2600</v>
      </c>
      <c r="F260" s="71">
        <v>432</v>
      </c>
      <c r="G260" s="80" t="s">
        <v>264</v>
      </c>
      <c r="H260" s="95" t="s">
        <v>265</v>
      </c>
      <c r="J260" s="121"/>
    </row>
    <row r="261" spans="1:10">
      <c r="A261" s="60">
        <v>100</v>
      </c>
      <c r="B261" s="71">
        <v>201</v>
      </c>
      <c r="C261" s="71"/>
      <c r="D261" s="71">
        <v>100</v>
      </c>
      <c r="E261" s="71">
        <v>2630</v>
      </c>
      <c r="F261" s="83">
        <v>435</v>
      </c>
      <c r="G261" s="80" t="s">
        <v>266</v>
      </c>
      <c r="H261" s="95" t="s">
        <v>267</v>
      </c>
      <c r="J261" s="121"/>
    </row>
    <row r="262" spans="1:10">
      <c r="A262" s="60">
        <v>100</v>
      </c>
      <c r="B262" s="71">
        <v>201</v>
      </c>
      <c r="C262" s="71"/>
      <c r="D262" s="71">
        <v>100</v>
      </c>
      <c r="E262" s="71">
        <v>2600</v>
      </c>
      <c r="F262" s="71">
        <v>441</v>
      </c>
      <c r="G262" s="80" t="s">
        <v>268</v>
      </c>
      <c r="H262" s="95" t="s">
        <v>269</v>
      </c>
      <c r="J262" s="121">
        <v>100000</v>
      </c>
    </row>
    <row r="263" spans="1:10">
      <c r="A263" s="60">
        <v>100</v>
      </c>
      <c r="B263" s="71">
        <v>201</v>
      </c>
      <c r="C263" s="71"/>
      <c r="D263" s="71">
        <v>100</v>
      </c>
      <c r="E263" s="71">
        <v>2600</v>
      </c>
      <c r="F263" s="71">
        <v>521</v>
      </c>
      <c r="G263" s="80" t="s">
        <v>270</v>
      </c>
      <c r="H263" s="95" t="s">
        <v>271</v>
      </c>
      <c r="J263" s="121">
        <v>12163.8</v>
      </c>
    </row>
    <row r="264" spans="1:10" hidden="1">
      <c r="A264" s="60">
        <v>100</v>
      </c>
      <c r="B264" s="71">
        <v>201</v>
      </c>
      <c r="C264" s="71"/>
      <c r="D264" s="71">
        <v>100</v>
      </c>
      <c r="E264" s="71">
        <v>2600</v>
      </c>
      <c r="F264" s="71">
        <v>586</v>
      </c>
      <c r="G264" s="80" t="s">
        <v>272</v>
      </c>
      <c r="H264" s="95" t="s">
        <v>94</v>
      </c>
      <c r="J264" s="121"/>
    </row>
    <row r="265" spans="1:10">
      <c r="A265" s="60">
        <v>100</v>
      </c>
      <c r="B265" s="71">
        <v>201</v>
      </c>
      <c r="C265" s="71"/>
      <c r="D265" s="71">
        <v>100</v>
      </c>
      <c r="E265" s="71">
        <v>2600</v>
      </c>
      <c r="F265" s="71">
        <v>422</v>
      </c>
      <c r="G265" s="80" t="s">
        <v>273</v>
      </c>
      <c r="H265" s="95" t="s">
        <v>274</v>
      </c>
      <c r="J265" s="85"/>
    </row>
    <row r="266" spans="1:10">
      <c r="A266" t="s">
        <v>101</v>
      </c>
      <c r="G266" s="80"/>
      <c r="H266" s="95"/>
      <c r="J266" s="86">
        <f>SUM(J256:J265)</f>
        <v>112163.8</v>
      </c>
    </row>
    <row r="267" spans="1:10">
      <c r="G267" s="80"/>
      <c r="H267" s="95"/>
    </row>
    <row r="268" spans="1:10">
      <c r="A268" t="s">
        <v>102</v>
      </c>
      <c r="G268" s="80"/>
      <c r="H268" s="95"/>
    </row>
    <row r="269" spans="1:10">
      <c r="A269" s="60">
        <v>100</v>
      </c>
      <c r="B269" s="71">
        <v>201</v>
      </c>
      <c r="C269" s="71"/>
      <c r="D269" s="71">
        <v>100</v>
      </c>
      <c r="E269" s="71">
        <v>2600</v>
      </c>
      <c r="F269" s="71">
        <v>610</v>
      </c>
      <c r="G269" s="80" t="s">
        <v>275</v>
      </c>
      <c r="H269" s="95" t="s">
        <v>276</v>
      </c>
      <c r="J269" s="122"/>
    </row>
    <row r="270" spans="1:10">
      <c r="A270" s="60">
        <v>100</v>
      </c>
      <c r="B270" s="71">
        <v>201</v>
      </c>
      <c r="C270" s="71"/>
      <c r="D270" s="71">
        <v>100</v>
      </c>
      <c r="E270" s="71">
        <v>2610</v>
      </c>
      <c r="F270" s="71">
        <v>622</v>
      </c>
      <c r="G270" s="80" t="s">
        <v>277</v>
      </c>
      <c r="H270" s="95" t="s">
        <v>278</v>
      </c>
      <c r="J270" s="122"/>
    </row>
    <row r="271" spans="1:10">
      <c r="A271" s="60">
        <v>100</v>
      </c>
      <c r="B271" s="71">
        <v>201</v>
      </c>
      <c r="C271" s="71"/>
      <c r="D271" s="71">
        <v>100</v>
      </c>
      <c r="E271" s="71">
        <v>2610</v>
      </c>
      <c r="F271" s="71">
        <v>621</v>
      </c>
      <c r="G271" s="80" t="s">
        <v>279</v>
      </c>
      <c r="H271" s="95" t="s">
        <v>280</v>
      </c>
      <c r="J271" s="122"/>
    </row>
    <row r="272" spans="1:10">
      <c r="A272" s="60"/>
      <c r="B272" s="71"/>
      <c r="C272" s="71"/>
      <c r="D272" s="71"/>
      <c r="E272" s="71"/>
      <c r="F272" s="71"/>
      <c r="G272" s="80"/>
      <c r="H272" s="95"/>
      <c r="J272" s="109"/>
    </row>
    <row r="273" spans="1:10">
      <c r="A273" t="s">
        <v>131</v>
      </c>
      <c r="G273" s="80"/>
      <c r="H273" s="95"/>
      <c r="J273" s="86">
        <f>SUM(J269:J272)</f>
        <v>0</v>
      </c>
    </row>
    <row r="274" spans="1:10">
      <c r="G274" s="80"/>
      <c r="H274" s="95"/>
    </row>
    <row r="275" spans="1:10">
      <c r="A275" t="s">
        <v>132</v>
      </c>
      <c r="G275" s="80"/>
      <c r="H275" s="95"/>
    </row>
    <row r="276" spans="1:10">
      <c r="A276" s="60">
        <v>100</v>
      </c>
      <c r="B276" s="71">
        <v>201</v>
      </c>
      <c r="C276" s="71"/>
      <c r="D276" s="71">
        <v>100</v>
      </c>
      <c r="E276" s="71">
        <v>4700</v>
      </c>
      <c r="F276" s="83">
        <v>450</v>
      </c>
      <c r="G276" s="80" t="s">
        <v>281</v>
      </c>
      <c r="H276" s="95" t="s">
        <v>282</v>
      </c>
      <c r="J276" s="121">
        <v>0</v>
      </c>
    </row>
    <row r="277" spans="1:10">
      <c r="F277" s="123"/>
      <c r="G277" s="80"/>
      <c r="H277" s="95"/>
      <c r="J277" s="85"/>
    </row>
    <row r="278" spans="1:10">
      <c r="A278" t="s">
        <v>139</v>
      </c>
      <c r="F278" s="123"/>
      <c r="G278" s="80"/>
      <c r="H278" s="95"/>
      <c r="J278" s="86">
        <f>SUM(J276:J277)</f>
        <v>0</v>
      </c>
    </row>
    <row r="279" spans="1:10">
      <c r="F279" s="123"/>
      <c r="G279" s="80"/>
      <c r="H279" s="95"/>
      <c r="J279" s="67"/>
    </row>
    <row r="280" spans="1:10" hidden="1">
      <c r="A280" t="s">
        <v>140</v>
      </c>
      <c r="G280" s="80"/>
      <c r="H280" s="95"/>
      <c r="J280" s="67"/>
    </row>
    <row r="281" spans="1:10" hidden="1">
      <c r="A281" s="60"/>
      <c r="B281" s="71"/>
      <c r="C281" s="71"/>
      <c r="D281" s="71"/>
      <c r="E281" s="71"/>
      <c r="F281" s="71"/>
      <c r="G281" s="80"/>
      <c r="H281" s="95"/>
      <c r="J281" s="67"/>
    </row>
    <row r="282" spans="1:10" hidden="1">
      <c r="A282" s="60"/>
      <c r="B282" s="71"/>
      <c r="C282" s="71"/>
      <c r="D282" s="71"/>
      <c r="E282" s="71"/>
      <c r="F282" s="71"/>
      <c r="G282" s="80"/>
      <c r="H282" s="95"/>
      <c r="J282" s="67"/>
    </row>
    <row r="283" spans="1:10" hidden="1">
      <c r="A283" t="s">
        <v>149</v>
      </c>
      <c r="G283" s="80"/>
      <c r="H283" s="95"/>
      <c r="J283" s="85"/>
    </row>
    <row r="284" spans="1:10" hidden="1">
      <c r="G284" s="80"/>
      <c r="H284" s="95"/>
      <c r="J284" s="86">
        <f>SUM(J281:J283)</f>
        <v>0</v>
      </c>
    </row>
    <row r="285" spans="1:10" ht="16">
      <c r="G285" s="80"/>
      <c r="H285" s="95"/>
      <c r="J285" s="124"/>
    </row>
    <row r="286" spans="1:10" ht="15" thickBot="1">
      <c r="A286" s="42" t="s">
        <v>283</v>
      </c>
      <c r="G286" s="80"/>
      <c r="H286" s="95"/>
      <c r="J286" s="103">
        <f>J245+J253+J266+J273+J278+J284</f>
        <v>112163.8</v>
      </c>
    </row>
    <row r="287" spans="1:10" s="95" customFormat="1" ht="15" thickTop="1">
      <c r="A287" s="42"/>
      <c r="B287"/>
      <c r="C287"/>
      <c r="D287"/>
      <c r="E287"/>
      <c r="F287"/>
      <c r="G287" s="80"/>
      <c r="I287"/>
    </row>
    <row r="288" spans="1:10" s="95" customFormat="1" ht="19.5" customHeight="1">
      <c r="A288" s="42" t="s">
        <v>284</v>
      </c>
      <c r="B288"/>
      <c r="C288"/>
      <c r="D288"/>
      <c r="E288"/>
      <c r="F288"/>
      <c r="G288" s="80"/>
      <c r="I288"/>
      <c r="J288"/>
    </row>
    <row r="289" spans="1:10" s="95" customFormat="1" ht="15.75" customHeight="1">
      <c r="B289" s="71"/>
      <c r="C289"/>
      <c r="D289"/>
      <c r="E289"/>
      <c r="F289"/>
      <c r="G289" s="80"/>
      <c r="I289"/>
      <c r="J289"/>
    </row>
    <row r="290" spans="1:10" s="95" customFormat="1">
      <c r="A290" s="60">
        <v>250</v>
      </c>
      <c r="B290" s="71">
        <v>201</v>
      </c>
      <c r="C290" s="71">
        <v>3115</v>
      </c>
      <c r="D290" s="71"/>
      <c r="E290" s="71"/>
      <c r="F290" s="71"/>
      <c r="G290" s="80" t="s">
        <v>285</v>
      </c>
      <c r="H290" s="118" t="s">
        <v>286</v>
      </c>
      <c r="I290"/>
      <c r="J290" s="125">
        <v>53482</v>
      </c>
    </row>
    <row r="291" spans="1:10" s="95" customFormat="1">
      <c r="B291"/>
      <c r="C291"/>
      <c r="D291"/>
      <c r="E291"/>
      <c r="F291"/>
      <c r="G291" s="80"/>
      <c r="H291" s="156" t="s">
        <v>407</v>
      </c>
      <c r="I291"/>
      <c r="J291" s="125"/>
    </row>
    <row r="292" spans="1:10" ht="15" thickBot="1">
      <c r="A292" s="59" t="s">
        <v>287</v>
      </c>
      <c r="B292" s="95"/>
      <c r="C292" s="95"/>
      <c r="D292" s="95"/>
      <c r="E292" s="95"/>
      <c r="F292" s="95"/>
      <c r="G292" s="80"/>
      <c r="H292" s="95"/>
      <c r="I292" s="95"/>
      <c r="J292" s="77">
        <f>SUM(J290:J291)</f>
        <v>53482</v>
      </c>
    </row>
    <row r="293" spans="1:10" ht="15" thickTop="1">
      <c r="G293" s="80"/>
      <c r="H293" s="118"/>
    </row>
    <row r="294" spans="1:10">
      <c r="A294" s="59" t="s">
        <v>288</v>
      </c>
      <c r="G294" s="80"/>
      <c r="H294" s="118"/>
    </row>
    <row r="295" spans="1:10" s="95" customFormat="1">
      <c r="A295" s="95" t="s">
        <v>58</v>
      </c>
      <c r="B295"/>
      <c r="C295"/>
      <c r="D295"/>
      <c r="E295"/>
      <c r="F295"/>
      <c r="G295" s="80"/>
      <c r="H295" s="118"/>
      <c r="I295"/>
    </row>
    <row r="296" spans="1:10" s="95" customFormat="1">
      <c r="A296" s="60">
        <v>250</v>
      </c>
      <c r="B296" s="71">
        <v>201</v>
      </c>
      <c r="C296" s="71"/>
      <c r="D296" s="71">
        <v>200</v>
      </c>
      <c r="E296" s="71">
        <v>2120</v>
      </c>
      <c r="F296" s="71">
        <v>101</v>
      </c>
      <c r="G296" s="80" t="s">
        <v>289</v>
      </c>
      <c r="H296" s="118" t="s">
        <v>290</v>
      </c>
      <c r="I296"/>
      <c r="J296" s="102">
        <v>48952.53</v>
      </c>
    </row>
    <row r="297" spans="1:10" s="95" customFormat="1">
      <c r="A297" s="113"/>
      <c r="B297" s="159"/>
      <c r="C297" s="159"/>
      <c r="D297" s="159"/>
      <c r="E297" s="159"/>
      <c r="F297" s="159"/>
      <c r="G297" s="160"/>
      <c r="H297" s="161"/>
      <c r="J297" s="100"/>
    </row>
    <row r="298" spans="1:10" s="95" customFormat="1" ht="15" customHeight="1">
      <c r="A298" s="95" t="s">
        <v>67</v>
      </c>
      <c r="B298" s="99"/>
      <c r="G298" s="80"/>
      <c r="J298" s="97">
        <f>SUM(J296:J297)</f>
        <v>48952.53</v>
      </c>
    </row>
    <row r="299" spans="1:10" s="95" customFormat="1">
      <c r="B299"/>
      <c r="G299" s="80"/>
    </row>
    <row r="300" spans="1:10" s="95" customFormat="1">
      <c r="A300" s="95" t="s">
        <v>68</v>
      </c>
      <c r="G300" s="80"/>
    </row>
    <row r="301" spans="1:10" s="95" customFormat="1">
      <c r="A301" s="60">
        <v>250</v>
      </c>
      <c r="B301" s="71">
        <v>201</v>
      </c>
      <c r="C301" s="71"/>
      <c r="D301" s="71">
        <v>200</v>
      </c>
      <c r="E301" s="71">
        <v>2100</v>
      </c>
      <c r="F301" s="71">
        <v>231</v>
      </c>
      <c r="G301" s="80" t="s">
        <v>291</v>
      </c>
      <c r="H301" s="118" t="s">
        <v>70</v>
      </c>
      <c r="I301" s="87"/>
      <c r="J301" s="94">
        <v>13706</v>
      </c>
    </row>
    <row r="302" spans="1:10" s="95" customFormat="1">
      <c r="A302" s="60">
        <v>250</v>
      </c>
      <c r="B302" s="71">
        <v>201</v>
      </c>
      <c r="C302" s="71"/>
      <c r="D302" s="71">
        <v>200</v>
      </c>
      <c r="E302" s="71">
        <v>2100</v>
      </c>
      <c r="F302" s="71">
        <v>221</v>
      </c>
      <c r="G302" s="80" t="s">
        <v>388</v>
      </c>
      <c r="H302" s="88" t="s">
        <v>72</v>
      </c>
      <c r="I302" s="87"/>
      <c r="J302" s="94"/>
    </row>
    <row r="303" spans="1:10" s="95" customFormat="1">
      <c r="A303" s="60">
        <v>250</v>
      </c>
      <c r="B303" s="71">
        <v>201</v>
      </c>
      <c r="C303" s="71"/>
      <c r="D303" s="71">
        <v>200</v>
      </c>
      <c r="E303" s="71">
        <v>2100</v>
      </c>
      <c r="F303" s="71">
        <v>221</v>
      </c>
      <c r="G303" s="80" t="s">
        <v>292</v>
      </c>
      <c r="H303" s="95" t="s">
        <v>74</v>
      </c>
      <c r="I303" s="87"/>
      <c r="J303" s="126">
        <v>709.81</v>
      </c>
    </row>
    <row r="304" spans="1:10" s="95" customFormat="1">
      <c r="A304" s="60">
        <v>250</v>
      </c>
      <c r="B304" s="71">
        <v>201</v>
      </c>
      <c r="C304" s="71"/>
      <c r="D304" s="71">
        <v>200</v>
      </c>
      <c r="E304" s="71">
        <v>2100</v>
      </c>
      <c r="F304" s="71">
        <v>211</v>
      </c>
      <c r="G304" s="80" t="s">
        <v>293</v>
      </c>
      <c r="H304" s="95" t="s">
        <v>76</v>
      </c>
      <c r="I304" s="89"/>
      <c r="J304" s="126">
        <v>4356</v>
      </c>
    </row>
    <row r="305" spans="1:11" s="95" customFormat="1">
      <c r="A305" s="60">
        <v>250</v>
      </c>
      <c r="B305" s="71">
        <v>201</v>
      </c>
      <c r="C305" s="71"/>
      <c r="D305" s="71">
        <v>200</v>
      </c>
      <c r="E305" s="71">
        <v>2100</v>
      </c>
      <c r="F305" s="71">
        <v>271</v>
      </c>
      <c r="G305" s="80" t="s">
        <v>294</v>
      </c>
      <c r="H305" s="95" t="s">
        <v>78</v>
      </c>
      <c r="I305" s="91"/>
      <c r="J305" s="100">
        <v>226.8</v>
      </c>
    </row>
    <row r="306" spans="1:11" s="95" customFormat="1" hidden="1">
      <c r="A306" s="60">
        <v>250</v>
      </c>
      <c r="B306" s="71">
        <v>201</v>
      </c>
      <c r="C306" s="71"/>
      <c r="D306" s="71">
        <v>200</v>
      </c>
      <c r="E306" s="71">
        <v>2100</v>
      </c>
      <c r="F306" s="71">
        <v>261</v>
      </c>
      <c r="G306" s="80" t="s">
        <v>295</v>
      </c>
      <c r="H306" s="95" t="s">
        <v>80</v>
      </c>
      <c r="I306" s="91"/>
      <c r="J306" s="100"/>
    </row>
    <row r="307" spans="1:11">
      <c r="A307" s="95" t="s">
        <v>81</v>
      </c>
      <c r="B307" s="95"/>
      <c r="C307" s="95"/>
      <c r="D307" s="95"/>
      <c r="E307" s="95"/>
      <c r="F307" s="95"/>
      <c r="G307" s="80"/>
      <c r="H307" s="95"/>
      <c r="I307" s="92"/>
      <c r="J307" s="97">
        <f>SUM(J301:J306)</f>
        <v>18998.609999999997</v>
      </c>
    </row>
    <row r="308" spans="1:11">
      <c r="A308" s="95"/>
      <c r="B308" s="95"/>
      <c r="C308" s="95"/>
      <c r="D308" s="95"/>
      <c r="E308" s="95"/>
      <c r="F308" s="95"/>
      <c r="G308" s="80"/>
      <c r="H308" s="95"/>
      <c r="I308" s="93"/>
      <c r="J308" s="67"/>
    </row>
    <row r="309" spans="1:11">
      <c r="A309" t="s">
        <v>82</v>
      </c>
      <c r="B309" s="71"/>
      <c r="G309" s="80"/>
      <c r="H309" s="95"/>
      <c r="I309" s="93"/>
      <c r="J309" s="67"/>
    </row>
    <row r="310" spans="1:11">
      <c r="A310" s="60">
        <v>250</v>
      </c>
      <c r="B310" s="71">
        <v>201</v>
      </c>
      <c r="D310" s="71">
        <v>200</v>
      </c>
      <c r="E310" s="83">
        <v>2140</v>
      </c>
      <c r="F310" s="71">
        <v>322</v>
      </c>
      <c r="G310" s="80" t="s">
        <v>296</v>
      </c>
      <c r="H310" s="95" t="s">
        <v>297</v>
      </c>
      <c r="I310" s="93"/>
      <c r="J310" s="67">
        <v>3000</v>
      </c>
    </row>
    <row r="311" spans="1:11">
      <c r="A311" s="60">
        <v>250</v>
      </c>
      <c r="B311" s="71">
        <v>201</v>
      </c>
      <c r="C311" s="71"/>
      <c r="D311" s="71">
        <v>200</v>
      </c>
      <c r="E311" s="83">
        <v>2100</v>
      </c>
      <c r="F311" s="71">
        <v>323</v>
      </c>
      <c r="G311" s="80" t="s">
        <v>298</v>
      </c>
      <c r="H311" s="95" t="s">
        <v>299</v>
      </c>
      <c r="I311" s="93"/>
      <c r="J311" s="67">
        <v>650</v>
      </c>
    </row>
    <row r="312" spans="1:11">
      <c r="A312" s="60">
        <v>250</v>
      </c>
      <c r="B312" s="71">
        <v>201</v>
      </c>
      <c r="D312" s="71">
        <v>200</v>
      </c>
      <c r="E312" s="83">
        <v>2150</v>
      </c>
      <c r="F312" s="71">
        <v>324</v>
      </c>
      <c r="G312" s="80" t="s">
        <v>300</v>
      </c>
      <c r="H312" s="95" t="s">
        <v>301</v>
      </c>
      <c r="I312" s="93"/>
      <c r="J312" s="100"/>
      <c r="K312" s="81"/>
    </row>
    <row r="313" spans="1:11">
      <c r="A313" t="s">
        <v>101</v>
      </c>
      <c r="B313" s="71"/>
      <c r="G313" s="80"/>
      <c r="H313" s="95"/>
      <c r="I313" s="93"/>
      <c r="J313" s="97">
        <f>SUM(J310:J312)</f>
        <v>3650</v>
      </c>
      <c r="K313" s="81"/>
    </row>
    <row r="314" spans="1:11">
      <c r="B314" s="95"/>
      <c r="G314" s="80"/>
      <c r="H314" s="95"/>
      <c r="I314" s="93"/>
      <c r="J314" s="94"/>
      <c r="K314" s="81"/>
    </row>
    <row r="315" spans="1:11" hidden="1">
      <c r="A315" s="98" t="s">
        <v>102</v>
      </c>
      <c r="B315" s="95"/>
      <c r="G315" s="80"/>
      <c r="H315" s="95"/>
      <c r="I315" s="93"/>
      <c r="J315" s="94"/>
      <c r="K315" s="81"/>
    </row>
    <row r="316" spans="1:11" hidden="1">
      <c r="G316" s="80"/>
      <c r="H316" s="95"/>
      <c r="I316" s="93"/>
      <c r="J316" s="94"/>
      <c r="K316" s="81"/>
    </row>
    <row r="317" spans="1:11" hidden="1">
      <c r="B317" s="71"/>
      <c r="G317" s="80"/>
      <c r="H317" s="95"/>
      <c r="I317" s="93"/>
      <c r="J317" s="94"/>
      <c r="K317" s="81"/>
    </row>
    <row r="318" spans="1:11" hidden="1">
      <c r="A318" s="113"/>
      <c r="B318" s="71"/>
      <c r="C318" s="71"/>
      <c r="D318" s="71"/>
      <c r="E318" s="71"/>
      <c r="F318" s="113"/>
      <c r="G318" s="80"/>
      <c r="H318" s="95"/>
      <c r="I318" s="93"/>
      <c r="J318" s="100"/>
      <c r="K318" s="81"/>
    </row>
    <row r="319" spans="1:11" hidden="1">
      <c r="A319" s="98" t="s">
        <v>131</v>
      </c>
      <c r="B319" s="71"/>
      <c r="G319" s="80"/>
      <c r="H319" s="95"/>
      <c r="J319" s="97">
        <f>SUM(J315:J318)</f>
        <v>0</v>
      </c>
      <c r="K319" s="81"/>
    </row>
    <row r="320" spans="1:11" hidden="1">
      <c r="G320" s="80"/>
      <c r="H320" s="95"/>
      <c r="I320" s="93"/>
      <c r="J320" s="94"/>
      <c r="K320" s="81"/>
    </row>
    <row r="321" spans="1:11" hidden="1">
      <c r="A321" t="s">
        <v>140</v>
      </c>
      <c r="G321" s="80"/>
      <c r="H321" s="95"/>
      <c r="K321" s="81"/>
    </row>
    <row r="322" spans="1:11" hidden="1">
      <c r="A322" s="60"/>
      <c r="C322" s="71"/>
      <c r="D322" s="71"/>
      <c r="E322" s="71"/>
      <c r="F322" s="71"/>
      <c r="G322" s="80"/>
      <c r="H322" s="95"/>
      <c r="K322" s="81"/>
    </row>
    <row r="323" spans="1:11" hidden="1">
      <c r="A323" s="60"/>
      <c r="C323" s="71"/>
      <c r="D323" s="71"/>
      <c r="E323" s="71"/>
      <c r="F323" s="71"/>
      <c r="G323" s="80"/>
      <c r="H323" s="95"/>
      <c r="J323" s="100"/>
      <c r="K323" s="81"/>
    </row>
    <row r="324" spans="1:11" hidden="1">
      <c r="A324" t="s">
        <v>149</v>
      </c>
      <c r="G324" s="80"/>
      <c r="H324" s="95"/>
      <c r="J324" s="97">
        <f>SUM(J321:J323)</f>
        <v>0</v>
      </c>
      <c r="K324" s="81"/>
    </row>
    <row r="325" spans="1:11">
      <c r="B325" s="71"/>
      <c r="G325" s="80"/>
      <c r="H325" s="95"/>
      <c r="I325" s="93"/>
      <c r="J325" s="94"/>
      <c r="K325" s="81"/>
    </row>
    <row r="326" spans="1:11" ht="15" thickBot="1">
      <c r="A326" s="42" t="s">
        <v>302</v>
      </c>
      <c r="G326" s="80"/>
      <c r="H326" s="95"/>
      <c r="J326" s="127">
        <f>J298+J307+J313+J319+J324</f>
        <v>71601.14</v>
      </c>
    </row>
    <row r="327" spans="1:11" ht="15" thickTop="1">
      <c r="A327" s="42"/>
      <c r="G327" s="80"/>
      <c r="H327" s="95"/>
    </row>
    <row r="328" spans="1:11" hidden="1">
      <c r="A328" s="42" t="s">
        <v>303</v>
      </c>
      <c r="F328" s="107"/>
      <c r="G328" s="80"/>
      <c r="H328" s="95"/>
    </row>
    <row r="329" spans="1:11" hidden="1">
      <c r="A329" s="95"/>
      <c r="B329" s="71"/>
      <c r="G329" s="80"/>
      <c r="H329" s="95"/>
    </row>
    <row r="330" spans="1:11" hidden="1">
      <c r="A330" s="60">
        <v>200</v>
      </c>
      <c r="B330" s="71">
        <v>490</v>
      </c>
      <c r="C330" s="71">
        <v>1000</v>
      </c>
      <c r="D330" s="71"/>
      <c r="E330" s="71"/>
      <c r="F330" s="71"/>
      <c r="G330" s="80" t="s">
        <v>304</v>
      </c>
      <c r="H330" s="118"/>
      <c r="J330" s="125"/>
    </row>
    <row r="331" spans="1:11" hidden="1">
      <c r="A331" s="95"/>
      <c r="G331" s="80"/>
      <c r="H331" s="95"/>
      <c r="J331" s="125"/>
    </row>
    <row r="332" spans="1:11" ht="15" hidden="1" thickBot="1">
      <c r="A332" s="59" t="s">
        <v>305</v>
      </c>
      <c r="C332" s="95"/>
      <c r="D332" s="95"/>
      <c r="E332" s="95"/>
      <c r="F332" s="95"/>
      <c r="G332" s="80"/>
      <c r="H332" s="95"/>
      <c r="I332" s="95"/>
      <c r="J332" s="77">
        <f>SUM(J330:J331)</f>
        <v>0</v>
      </c>
    </row>
    <row r="333" spans="1:11" hidden="1">
      <c r="G333" s="80"/>
      <c r="H333" s="118"/>
    </row>
    <row r="334" spans="1:11" hidden="1">
      <c r="A334" s="59" t="s">
        <v>57</v>
      </c>
      <c r="G334" s="80"/>
      <c r="H334" s="118"/>
    </row>
    <row r="335" spans="1:11" hidden="1">
      <c r="A335" s="95" t="s">
        <v>58</v>
      </c>
      <c r="G335" s="80"/>
      <c r="H335" s="118"/>
      <c r="J335" s="95"/>
    </row>
    <row r="336" spans="1:11" hidden="1">
      <c r="A336" s="60">
        <v>200</v>
      </c>
      <c r="B336" s="83"/>
      <c r="C336" s="71"/>
      <c r="D336" s="71">
        <v>100</v>
      </c>
      <c r="E336" s="71">
        <v>1000</v>
      </c>
      <c r="F336" s="71">
        <v>101</v>
      </c>
      <c r="G336" s="80" t="s">
        <v>306</v>
      </c>
      <c r="H336" s="118" t="s">
        <v>290</v>
      </c>
      <c r="J336" s="102"/>
    </row>
    <row r="337" spans="1:10" hidden="1">
      <c r="A337" s="95"/>
      <c r="C337" s="95"/>
      <c r="D337" s="95"/>
      <c r="E337" s="95"/>
      <c r="F337" s="95"/>
      <c r="G337" s="80"/>
      <c r="H337" s="95"/>
      <c r="I337" s="95"/>
      <c r="J337" s="100"/>
    </row>
    <row r="338" spans="1:10" hidden="1">
      <c r="A338" s="95" t="s">
        <v>67</v>
      </c>
      <c r="B338" s="83"/>
      <c r="C338" s="95"/>
      <c r="D338" s="95"/>
      <c r="E338" s="95"/>
      <c r="F338" s="95"/>
      <c r="G338" s="80"/>
      <c r="H338" s="95"/>
      <c r="I338" s="95"/>
      <c r="J338" s="97">
        <f>SUM(J336:J337)</f>
        <v>0</v>
      </c>
    </row>
    <row r="339" spans="1:10" hidden="1">
      <c r="A339" s="95"/>
      <c r="C339" s="95"/>
      <c r="D339" s="95"/>
      <c r="E339" s="95"/>
      <c r="F339" s="95"/>
      <c r="G339" s="80"/>
      <c r="H339" s="95"/>
      <c r="I339" s="95"/>
      <c r="J339" s="95"/>
    </row>
    <row r="340" spans="1:10" hidden="1">
      <c r="A340" s="95" t="s">
        <v>68</v>
      </c>
      <c r="B340" s="95"/>
      <c r="C340" s="95"/>
      <c r="D340" s="95"/>
      <c r="E340" s="95"/>
      <c r="F340" s="95"/>
      <c r="G340" s="80"/>
      <c r="H340" s="95"/>
      <c r="I340" s="95"/>
      <c r="J340" s="95"/>
    </row>
    <row r="341" spans="1:10" hidden="1">
      <c r="A341" s="60">
        <v>251</v>
      </c>
      <c r="B341" s="83">
        <v>620</v>
      </c>
      <c r="C341" s="71"/>
      <c r="D341" s="71">
        <v>200</v>
      </c>
      <c r="E341" s="71">
        <v>2100</v>
      </c>
      <c r="F341" s="71">
        <v>231</v>
      </c>
      <c r="G341" s="80" t="s">
        <v>307</v>
      </c>
      <c r="H341" s="118" t="s">
        <v>70</v>
      </c>
      <c r="I341" s="87"/>
      <c r="J341" s="94"/>
    </row>
    <row r="342" spans="1:10" hidden="1">
      <c r="A342" s="60">
        <v>251</v>
      </c>
      <c r="B342" s="83">
        <v>620</v>
      </c>
      <c r="C342" s="71"/>
      <c r="D342" s="71">
        <v>200</v>
      </c>
      <c r="E342" s="71">
        <v>2100</v>
      </c>
      <c r="F342" s="71">
        <v>221</v>
      </c>
      <c r="G342" s="80" t="s">
        <v>308</v>
      </c>
      <c r="H342" s="95" t="s">
        <v>74</v>
      </c>
      <c r="I342" s="87"/>
      <c r="J342" s="126"/>
    </row>
    <row r="343" spans="1:10" hidden="1">
      <c r="A343" s="60">
        <v>251</v>
      </c>
      <c r="B343" s="83">
        <v>620</v>
      </c>
      <c r="C343" s="71"/>
      <c r="D343" s="71">
        <v>200</v>
      </c>
      <c r="E343" s="71">
        <v>2100</v>
      </c>
      <c r="F343" s="71">
        <v>211</v>
      </c>
      <c r="G343" s="80" t="s">
        <v>309</v>
      </c>
      <c r="H343" s="95" t="s">
        <v>76</v>
      </c>
      <c r="I343" s="89"/>
      <c r="J343" s="126"/>
    </row>
    <row r="344" spans="1:10" hidden="1">
      <c r="A344" s="60">
        <v>251</v>
      </c>
      <c r="B344" s="83">
        <v>620</v>
      </c>
      <c r="C344" s="71"/>
      <c r="D344" s="71">
        <v>200</v>
      </c>
      <c r="E344" s="71">
        <v>2100</v>
      </c>
      <c r="F344" s="71">
        <v>271</v>
      </c>
      <c r="G344" s="80" t="s">
        <v>310</v>
      </c>
      <c r="H344" s="95" t="s">
        <v>78</v>
      </c>
      <c r="I344" s="91"/>
      <c r="J344" s="126"/>
    </row>
    <row r="345" spans="1:10" hidden="1">
      <c r="A345" s="60">
        <v>251</v>
      </c>
      <c r="B345" s="83">
        <v>620</v>
      </c>
      <c r="C345" s="71"/>
      <c r="D345" s="71">
        <v>200</v>
      </c>
      <c r="E345" s="71">
        <v>2100</v>
      </c>
      <c r="F345" s="71">
        <v>261</v>
      </c>
      <c r="G345" s="80" t="s">
        <v>311</v>
      </c>
      <c r="H345" s="95" t="s">
        <v>80</v>
      </c>
      <c r="I345" s="91"/>
      <c r="J345" s="100"/>
    </row>
    <row r="346" spans="1:10" hidden="1">
      <c r="A346" s="95" t="s">
        <v>81</v>
      </c>
      <c r="B346" s="95"/>
      <c r="C346" s="95"/>
      <c r="D346" s="95"/>
      <c r="E346" s="95"/>
      <c r="F346" s="95"/>
      <c r="G346" s="80"/>
      <c r="H346" s="95"/>
      <c r="I346" s="92"/>
      <c r="J346" s="97">
        <f>SUM(J341:J345)</f>
        <v>0</v>
      </c>
    </row>
    <row r="347" spans="1:10" hidden="1">
      <c r="A347" s="95"/>
      <c r="B347" s="95"/>
      <c r="C347" s="95"/>
      <c r="D347" s="95"/>
      <c r="E347" s="95"/>
      <c r="F347" s="95"/>
      <c r="G347" s="80"/>
      <c r="H347" s="95"/>
      <c r="I347" s="93"/>
      <c r="J347" s="67"/>
    </row>
    <row r="348" spans="1:10" hidden="1">
      <c r="A348" t="s">
        <v>82</v>
      </c>
      <c r="B348" s="83"/>
      <c r="G348" s="80"/>
      <c r="H348" s="95"/>
      <c r="I348" s="93"/>
      <c r="J348" s="67"/>
    </row>
    <row r="349" spans="1:10" hidden="1">
      <c r="A349" s="60">
        <v>251</v>
      </c>
      <c r="B349" s="83">
        <v>620</v>
      </c>
      <c r="D349" s="71">
        <v>200</v>
      </c>
      <c r="E349" s="83">
        <v>2140</v>
      </c>
      <c r="F349" s="71">
        <v>322</v>
      </c>
      <c r="G349" s="80" t="s">
        <v>312</v>
      </c>
      <c r="H349" s="95" t="s">
        <v>297</v>
      </c>
      <c r="I349" s="93"/>
      <c r="J349" s="67"/>
    </row>
    <row r="350" spans="1:10" hidden="1">
      <c r="A350" s="60">
        <v>251</v>
      </c>
      <c r="B350" s="83">
        <v>620</v>
      </c>
      <c r="C350" s="71"/>
      <c r="D350" s="71">
        <v>200</v>
      </c>
      <c r="E350" s="83">
        <v>2100</v>
      </c>
      <c r="F350" s="71">
        <v>323</v>
      </c>
      <c r="G350" s="80" t="s">
        <v>313</v>
      </c>
      <c r="H350" s="95" t="s">
        <v>299</v>
      </c>
      <c r="I350" s="93"/>
      <c r="J350" s="67"/>
    </row>
    <row r="351" spans="1:10" hidden="1">
      <c r="A351" s="60">
        <v>251</v>
      </c>
      <c r="B351" s="83">
        <v>620</v>
      </c>
      <c r="D351" s="71">
        <v>200</v>
      </c>
      <c r="E351" s="83">
        <v>2150</v>
      </c>
      <c r="F351" s="71">
        <v>324</v>
      </c>
      <c r="G351" s="80" t="s">
        <v>314</v>
      </c>
      <c r="H351" s="95" t="s">
        <v>301</v>
      </c>
      <c r="I351" s="93"/>
      <c r="J351" s="100"/>
    </row>
    <row r="352" spans="1:10" hidden="1">
      <c r="A352" t="s">
        <v>101</v>
      </c>
      <c r="B352" s="83"/>
      <c r="G352" s="80"/>
      <c r="H352" s="95"/>
      <c r="I352" s="93"/>
      <c r="J352" s="97">
        <f>SUM(J349:J351)</f>
        <v>0</v>
      </c>
    </row>
    <row r="353" spans="1:10" hidden="1">
      <c r="B353" s="95"/>
      <c r="G353" s="80"/>
      <c r="H353" s="95"/>
      <c r="I353" s="93"/>
      <c r="J353" s="94"/>
    </row>
    <row r="354" spans="1:10" hidden="1">
      <c r="A354" s="98" t="s">
        <v>102</v>
      </c>
      <c r="B354" s="95"/>
      <c r="G354" s="80"/>
      <c r="H354" s="95"/>
      <c r="I354" s="93"/>
      <c r="J354" s="94"/>
    </row>
    <row r="355" spans="1:10" hidden="1">
      <c r="G355" s="80"/>
      <c r="H355" s="95"/>
      <c r="I355" s="93"/>
      <c r="J355" s="94"/>
    </row>
    <row r="356" spans="1:10" hidden="1">
      <c r="B356" s="83"/>
      <c r="G356" s="80"/>
      <c r="H356" s="95"/>
      <c r="I356" s="93"/>
      <c r="J356" s="94"/>
    </row>
    <row r="357" spans="1:10" hidden="1">
      <c r="A357" s="113"/>
      <c r="B357" s="83"/>
      <c r="C357" s="71"/>
      <c r="D357" s="71"/>
      <c r="E357" s="71"/>
      <c r="F357" s="113"/>
      <c r="G357" s="80"/>
      <c r="H357" s="95"/>
      <c r="I357" s="93"/>
      <c r="J357" s="100"/>
    </row>
    <row r="358" spans="1:10" hidden="1">
      <c r="A358" s="98" t="s">
        <v>131</v>
      </c>
      <c r="B358" s="83"/>
      <c r="G358" s="80"/>
      <c r="H358" s="95"/>
      <c r="J358" s="97">
        <f>SUM(J354:J357)</f>
        <v>0</v>
      </c>
    </row>
    <row r="359" spans="1:10" hidden="1">
      <c r="G359" s="80"/>
      <c r="H359" s="95"/>
      <c r="I359" s="93"/>
      <c r="J359" s="94"/>
    </row>
    <row r="360" spans="1:10" hidden="1">
      <c r="A360" t="s">
        <v>140</v>
      </c>
      <c r="G360" s="80"/>
      <c r="H360" s="95"/>
    </row>
    <row r="361" spans="1:10" hidden="1">
      <c r="A361" s="60"/>
      <c r="C361" s="71"/>
      <c r="D361" s="71"/>
      <c r="E361" s="71"/>
      <c r="F361" s="71"/>
      <c r="G361" s="80"/>
      <c r="H361" s="95"/>
    </row>
    <row r="362" spans="1:10" hidden="1">
      <c r="A362" s="60"/>
      <c r="C362" s="71"/>
      <c r="D362" s="71"/>
      <c r="E362" s="71"/>
      <c r="F362" s="71"/>
      <c r="G362" s="80"/>
      <c r="H362" s="95"/>
      <c r="J362" s="100"/>
    </row>
    <row r="363" spans="1:10" hidden="1">
      <c r="A363" t="s">
        <v>149</v>
      </c>
      <c r="G363" s="80"/>
      <c r="H363" s="95"/>
      <c r="J363" s="97">
        <f>SUM(J360:J362)</f>
        <v>0</v>
      </c>
    </row>
    <row r="364" spans="1:10" hidden="1">
      <c r="B364" s="71"/>
      <c r="G364" s="80"/>
      <c r="H364" s="95"/>
      <c r="I364" s="93"/>
      <c r="J364" s="94"/>
    </row>
    <row r="365" spans="1:10" ht="15" hidden="1" thickBot="1">
      <c r="A365" s="42" t="s">
        <v>315</v>
      </c>
      <c r="G365" s="80"/>
      <c r="H365" s="95"/>
      <c r="J365" s="127">
        <f>J338+J346+J352+J358+J363</f>
        <v>0</v>
      </c>
    </row>
    <row r="366" spans="1:10" hidden="1">
      <c r="A366" s="42"/>
      <c r="G366" s="80"/>
      <c r="H366" s="95"/>
    </row>
    <row r="367" spans="1:10" hidden="1">
      <c r="A367" s="42" t="s">
        <v>316</v>
      </c>
      <c r="D367" s="107"/>
      <c r="G367" s="80"/>
      <c r="H367" s="95"/>
    </row>
    <row r="368" spans="1:10" hidden="1">
      <c r="A368" s="42"/>
      <c r="B368" s="71"/>
      <c r="D368" s="107"/>
      <c r="G368" s="80"/>
      <c r="H368" s="95"/>
    </row>
    <row r="369" spans="1:10" hidden="1">
      <c r="A369" s="113">
        <v>240</v>
      </c>
      <c r="B369" s="71"/>
      <c r="C369" s="71"/>
      <c r="D369" s="71"/>
      <c r="E369" s="71"/>
      <c r="F369" s="71"/>
      <c r="G369" s="80" t="s">
        <v>317</v>
      </c>
      <c r="H369" s="95" t="s">
        <v>318</v>
      </c>
      <c r="J369" s="128"/>
    </row>
    <row r="370" spans="1:10" hidden="1">
      <c r="A370" s="113"/>
      <c r="C370" s="71"/>
      <c r="D370" s="71"/>
      <c r="E370" s="71"/>
      <c r="F370" s="71"/>
      <c r="G370" s="80"/>
      <c r="H370" s="95"/>
      <c r="J370" s="128"/>
    </row>
    <row r="371" spans="1:10" ht="15" hidden="1" thickBot="1">
      <c r="A371" s="59" t="s">
        <v>319</v>
      </c>
      <c r="G371" s="80"/>
      <c r="H371" s="118"/>
      <c r="J371" s="77">
        <f>J369</f>
        <v>0</v>
      </c>
    </row>
    <row r="372" spans="1:10" hidden="1">
      <c r="A372" s="59"/>
      <c r="G372" s="80"/>
      <c r="H372" s="118"/>
      <c r="J372" s="126"/>
    </row>
    <row r="373" spans="1:10" s="95" customFormat="1" hidden="1">
      <c r="A373" s="95" t="s">
        <v>58</v>
      </c>
      <c r="B373"/>
      <c r="C373"/>
      <c r="D373"/>
      <c r="E373"/>
      <c r="F373"/>
      <c r="G373" s="80"/>
      <c r="H373" s="118"/>
      <c r="I373"/>
    </row>
    <row r="374" spans="1:10" s="95" customFormat="1" hidden="1">
      <c r="A374" s="113">
        <v>240</v>
      </c>
      <c r="B374"/>
      <c r="C374" s="71"/>
      <c r="D374" s="71">
        <v>200</v>
      </c>
      <c r="E374" s="71">
        <v>1000</v>
      </c>
      <c r="F374" s="71">
        <v>101</v>
      </c>
      <c r="G374" s="80" t="s">
        <v>306</v>
      </c>
      <c r="H374" s="118" t="s">
        <v>320</v>
      </c>
      <c r="I374"/>
    </row>
    <row r="375" spans="1:10" s="95" customFormat="1" hidden="1">
      <c r="B375"/>
      <c r="G375" s="80"/>
      <c r="J375" s="100"/>
    </row>
    <row r="376" spans="1:10" s="95" customFormat="1" hidden="1">
      <c r="A376" s="95" t="s">
        <v>67</v>
      </c>
      <c r="B376" s="71"/>
      <c r="G376" s="80"/>
      <c r="J376" s="97">
        <f>SUM(J374:J375)</f>
        <v>0</v>
      </c>
    </row>
    <row r="377" spans="1:10" s="95" customFormat="1" hidden="1">
      <c r="B377" s="71"/>
      <c r="G377" s="80"/>
    </row>
    <row r="378" spans="1:10" s="95" customFormat="1" hidden="1">
      <c r="A378" s="95" t="s">
        <v>68</v>
      </c>
      <c r="B378"/>
      <c r="G378" s="80"/>
    </row>
    <row r="379" spans="1:10" s="95" customFormat="1" hidden="1">
      <c r="A379" s="113">
        <v>240</v>
      </c>
      <c r="B379"/>
      <c r="C379" s="71"/>
      <c r="D379" s="71">
        <v>200</v>
      </c>
      <c r="E379" s="71">
        <v>1000</v>
      </c>
      <c r="F379" s="71">
        <v>231</v>
      </c>
      <c r="G379" s="80" t="s">
        <v>307</v>
      </c>
      <c r="H379" s="118" t="s">
        <v>70</v>
      </c>
      <c r="I379" s="87"/>
      <c r="J379" s="129"/>
    </row>
    <row r="380" spans="1:10" s="95" customFormat="1" hidden="1">
      <c r="A380" s="113">
        <v>240</v>
      </c>
      <c r="B380"/>
      <c r="C380" s="71"/>
      <c r="D380" s="71">
        <v>200</v>
      </c>
      <c r="E380" s="71">
        <v>1000</v>
      </c>
      <c r="F380" s="71">
        <v>221</v>
      </c>
      <c r="G380" s="80" t="s">
        <v>308</v>
      </c>
      <c r="H380" s="95" t="s">
        <v>74</v>
      </c>
      <c r="I380" s="87"/>
      <c r="J380" s="129"/>
    </row>
    <row r="381" spans="1:10" s="95" customFormat="1" hidden="1">
      <c r="A381" s="113">
        <v>240</v>
      </c>
      <c r="B381" s="71"/>
      <c r="C381" s="71"/>
      <c r="D381" s="71">
        <v>200</v>
      </c>
      <c r="E381" s="71">
        <v>1000</v>
      </c>
      <c r="F381" s="71">
        <v>211</v>
      </c>
      <c r="G381" s="80" t="s">
        <v>309</v>
      </c>
      <c r="H381" s="95" t="s">
        <v>76</v>
      </c>
      <c r="I381" s="87"/>
      <c r="J381" s="129"/>
    </row>
    <row r="382" spans="1:10" s="95" customFormat="1" hidden="1">
      <c r="A382" s="113">
        <v>240</v>
      </c>
      <c r="C382" s="71"/>
      <c r="D382" s="71">
        <v>200</v>
      </c>
      <c r="E382" s="71">
        <v>1000</v>
      </c>
      <c r="F382" s="71">
        <v>271</v>
      </c>
      <c r="G382" s="80" t="s">
        <v>310</v>
      </c>
      <c r="H382" s="95" t="s">
        <v>78</v>
      </c>
      <c r="I382" s="91"/>
      <c r="J382" s="129"/>
    </row>
    <row r="383" spans="1:10" s="95" customFormat="1" hidden="1">
      <c r="A383" s="113">
        <v>240</v>
      </c>
      <c r="C383" s="71"/>
      <c r="D383" s="71">
        <v>200</v>
      </c>
      <c r="E383" s="71">
        <v>1000</v>
      </c>
      <c r="F383" s="71">
        <v>261</v>
      </c>
      <c r="G383" s="80" t="s">
        <v>311</v>
      </c>
      <c r="H383" s="95" t="s">
        <v>80</v>
      </c>
      <c r="I383" s="91"/>
      <c r="J383" s="130"/>
    </row>
    <row r="384" spans="1:10" hidden="1">
      <c r="A384" s="95" t="s">
        <v>81</v>
      </c>
      <c r="B384" s="95"/>
      <c r="C384" s="95"/>
      <c r="D384" s="95"/>
      <c r="E384" s="95"/>
      <c r="F384" s="95"/>
      <c r="G384" s="80"/>
      <c r="H384" s="95"/>
      <c r="I384" s="92"/>
      <c r="J384" s="97">
        <f>SUM(J379:J383)</f>
        <v>0</v>
      </c>
    </row>
    <row r="385" spans="1:10" hidden="1">
      <c r="A385" s="95"/>
      <c r="B385" s="95"/>
      <c r="C385" s="95"/>
      <c r="D385" s="95"/>
      <c r="E385" s="95"/>
      <c r="F385" s="95"/>
      <c r="G385" s="80"/>
      <c r="H385" s="95"/>
      <c r="I385" s="93"/>
    </row>
    <row r="386" spans="1:10" hidden="1">
      <c r="A386" t="s">
        <v>82</v>
      </c>
      <c r="B386" s="71"/>
      <c r="G386" s="80"/>
      <c r="H386" s="95"/>
      <c r="I386" s="93"/>
    </row>
    <row r="387" spans="1:10" hidden="1">
      <c r="A387" s="95"/>
      <c r="B387" s="71"/>
      <c r="C387" s="95"/>
      <c r="D387" s="95"/>
      <c r="E387" s="95"/>
      <c r="F387" s="95"/>
      <c r="G387" s="80"/>
      <c r="H387" s="95"/>
      <c r="I387" s="93"/>
    </row>
    <row r="388" spans="1:10" hidden="1">
      <c r="A388" s="95"/>
      <c r="B388" s="71"/>
      <c r="C388" s="95"/>
      <c r="D388" s="95"/>
      <c r="E388" s="95"/>
      <c r="F388" s="95"/>
      <c r="G388" s="80"/>
      <c r="H388" s="95"/>
      <c r="I388" s="93"/>
    </row>
    <row r="389" spans="1:10" hidden="1">
      <c r="A389" s="95"/>
      <c r="B389" s="71"/>
      <c r="C389" s="95"/>
      <c r="D389" s="95"/>
      <c r="E389" s="95"/>
      <c r="F389" s="95"/>
      <c r="G389" s="80"/>
      <c r="H389" s="95"/>
      <c r="I389" s="93"/>
    </row>
    <row r="390" spans="1:10" hidden="1">
      <c r="A390" t="s">
        <v>101</v>
      </c>
      <c r="B390" s="71"/>
      <c r="G390" s="80"/>
      <c r="H390" s="118"/>
      <c r="I390" s="91"/>
      <c r="J390" s="130"/>
    </row>
    <row r="391" spans="1:10" hidden="1">
      <c r="A391" s="95"/>
      <c r="B391" s="95"/>
      <c r="C391" s="95"/>
      <c r="D391" s="95"/>
      <c r="E391" s="95"/>
      <c r="F391" s="95"/>
      <c r="G391" s="80"/>
      <c r="H391" s="95"/>
      <c r="I391" s="93"/>
      <c r="J391" s="97">
        <f>SUM(J387:J390)</f>
        <v>0</v>
      </c>
    </row>
    <row r="392" spans="1:10" hidden="1">
      <c r="A392" s="98" t="s">
        <v>102</v>
      </c>
      <c r="B392" s="95"/>
      <c r="C392" s="95"/>
      <c r="D392" s="95"/>
      <c r="E392" s="95"/>
      <c r="F392" s="95"/>
      <c r="G392" s="80"/>
      <c r="H392" s="95"/>
      <c r="I392" s="93"/>
    </row>
    <row r="393" spans="1:10" hidden="1">
      <c r="A393" s="113">
        <v>240</v>
      </c>
      <c r="C393" s="71"/>
      <c r="D393" s="71">
        <v>200</v>
      </c>
      <c r="E393" s="71">
        <v>1000</v>
      </c>
      <c r="F393" s="113">
        <v>610</v>
      </c>
      <c r="G393" s="80" t="s">
        <v>321</v>
      </c>
      <c r="H393" s="95" t="s">
        <v>106</v>
      </c>
      <c r="I393" s="93"/>
      <c r="J393" s="81"/>
    </row>
    <row r="394" spans="1:10" hidden="1">
      <c r="A394" s="113">
        <v>240</v>
      </c>
      <c r="B394" s="95"/>
      <c r="C394" s="71"/>
      <c r="D394" s="71">
        <v>200</v>
      </c>
      <c r="E394" s="71">
        <v>1000</v>
      </c>
      <c r="F394" s="113">
        <v>641</v>
      </c>
      <c r="G394" s="80" t="s">
        <v>322</v>
      </c>
      <c r="H394" s="95" t="s">
        <v>112</v>
      </c>
      <c r="I394" s="93"/>
      <c r="J394" s="81"/>
    </row>
    <row r="395" spans="1:10" hidden="1">
      <c r="A395" s="113">
        <v>240</v>
      </c>
      <c r="B395" s="95"/>
      <c r="C395" s="71"/>
      <c r="D395" s="71">
        <v>200</v>
      </c>
      <c r="E395" s="71">
        <v>1000</v>
      </c>
      <c r="F395" s="113">
        <v>611</v>
      </c>
      <c r="G395" s="80" t="s">
        <v>323</v>
      </c>
      <c r="H395" s="95" t="s">
        <v>120</v>
      </c>
      <c r="I395" s="93"/>
      <c r="J395" s="81"/>
    </row>
    <row r="396" spans="1:10" hidden="1">
      <c r="A396" s="113">
        <v>240</v>
      </c>
      <c r="B396" s="95"/>
      <c r="C396" s="71"/>
      <c r="D396" s="71">
        <v>200</v>
      </c>
      <c r="E396" s="71">
        <v>1000</v>
      </c>
      <c r="F396" s="113">
        <v>651</v>
      </c>
      <c r="G396" s="80" t="s">
        <v>324</v>
      </c>
      <c r="H396" s="95" t="s">
        <v>126</v>
      </c>
      <c r="I396" s="93"/>
      <c r="J396" s="100"/>
    </row>
    <row r="397" spans="1:10" hidden="1">
      <c r="A397" s="98" t="s">
        <v>131</v>
      </c>
      <c r="G397" s="80"/>
      <c r="H397" s="118"/>
      <c r="J397" s="97">
        <f>SUM(J393:J396)</f>
        <v>0</v>
      </c>
    </row>
    <row r="398" spans="1:10" hidden="1">
      <c r="A398" s="98"/>
      <c r="B398" s="95"/>
      <c r="G398" s="80"/>
      <c r="H398" s="118"/>
      <c r="I398" s="76"/>
      <c r="J398" s="94"/>
    </row>
    <row r="399" spans="1:10" hidden="1">
      <c r="A399" s="95" t="s">
        <v>132</v>
      </c>
      <c r="B399" s="95"/>
      <c r="G399" s="80"/>
      <c r="H399" s="118"/>
      <c r="J399" s="81"/>
    </row>
    <row r="400" spans="1:10" hidden="1">
      <c r="A400" s="131"/>
      <c r="B400" s="71"/>
      <c r="G400" s="80"/>
      <c r="H400" s="118"/>
      <c r="J400" s="132"/>
    </row>
    <row r="401" spans="1:10" hidden="1">
      <c r="A401" s="95"/>
      <c r="B401" s="71"/>
      <c r="G401" s="80"/>
      <c r="H401" s="118"/>
      <c r="J401" s="100"/>
    </row>
    <row r="402" spans="1:10" hidden="1">
      <c r="A402" s="133" t="s">
        <v>139</v>
      </c>
      <c r="B402" s="71"/>
      <c r="G402" s="80"/>
      <c r="H402" s="118"/>
      <c r="J402" s="97">
        <f>SUM(J400:J401)</f>
        <v>0</v>
      </c>
    </row>
    <row r="403" spans="1:10" hidden="1">
      <c r="A403" s="95"/>
      <c r="B403" s="71"/>
      <c r="G403" s="80"/>
      <c r="H403" s="118"/>
    </row>
    <row r="404" spans="1:10" hidden="1">
      <c r="A404" t="s">
        <v>140</v>
      </c>
      <c r="G404" s="80"/>
      <c r="H404" s="118"/>
    </row>
    <row r="405" spans="1:10" hidden="1">
      <c r="A405" s="60"/>
      <c r="C405" s="71"/>
      <c r="D405" s="71"/>
      <c r="E405" s="71"/>
      <c r="F405" s="71"/>
      <c r="G405" s="80"/>
      <c r="H405" s="118"/>
    </row>
    <row r="406" spans="1:10" hidden="1">
      <c r="A406" s="60"/>
      <c r="C406" s="71"/>
      <c r="D406" s="71"/>
      <c r="E406" s="71"/>
      <c r="F406" s="71"/>
      <c r="G406" s="80"/>
      <c r="H406" s="118"/>
      <c r="J406" s="100"/>
    </row>
    <row r="407" spans="1:10" hidden="1">
      <c r="A407" t="s">
        <v>149</v>
      </c>
      <c r="G407" s="80"/>
      <c r="H407" s="118"/>
      <c r="J407" s="97">
        <f>SUM(J404:J406)</f>
        <v>0</v>
      </c>
    </row>
    <row r="408" spans="1:10" hidden="1">
      <c r="A408" s="95"/>
      <c r="G408" s="80"/>
      <c r="H408" s="118"/>
    </row>
    <row r="409" spans="1:10" ht="15" hidden="1" thickBot="1">
      <c r="A409" s="42" t="s">
        <v>325</v>
      </c>
      <c r="G409" s="80"/>
      <c r="H409" s="118"/>
      <c r="J409" s="134">
        <f>J376+J384+J391+J397+J402+J407</f>
        <v>0</v>
      </c>
    </row>
    <row r="410" spans="1:10" hidden="1">
      <c r="A410" s="42"/>
      <c r="G410" s="80"/>
      <c r="H410" s="118"/>
    </row>
    <row r="411" spans="1:10" hidden="1">
      <c r="A411" s="135" t="s">
        <v>326</v>
      </c>
      <c r="C411" s="76"/>
      <c r="D411" s="76"/>
      <c r="E411" s="76"/>
      <c r="F411" s="76"/>
      <c r="G411" s="111"/>
      <c r="H411" s="136"/>
      <c r="I411" s="76"/>
      <c r="J411" s="76"/>
    </row>
    <row r="412" spans="1:10" hidden="1">
      <c r="A412" s="42"/>
      <c r="B412" s="71"/>
      <c r="G412" s="80"/>
      <c r="H412" s="118"/>
    </row>
    <row r="413" spans="1:10" hidden="1">
      <c r="A413" s="113">
        <v>280</v>
      </c>
      <c r="B413" s="71"/>
      <c r="G413" s="80" t="s">
        <v>327</v>
      </c>
      <c r="H413" s="118" t="s">
        <v>328</v>
      </c>
      <c r="J413" s="121"/>
    </row>
    <row r="414" spans="1:10" hidden="1">
      <c r="G414" s="80"/>
      <c r="H414" s="118"/>
    </row>
    <row r="415" spans="1:10" ht="15" hidden="1" thickBot="1">
      <c r="A415" s="59" t="s">
        <v>329</v>
      </c>
      <c r="G415" s="80"/>
      <c r="H415" s="118"/>
      <c r="J415" s="77">
        <f>J413</f>
        <v>0</v>
      </c>
    </row>
    <row r="416" spans="1:10" hidden="1">
      <c r="A416" s="59"/>
      <c r="G416" s="80"/>
      <c r="H416" s="118"/>
      <c r="J416" s="126"/>
    </row>
    <row r="417" spans="1:10" hidden="1">
      <c r="A417" t="s">
        <v>82</v>
      </c>
      <c r="G417" s="80"/>
      <c r="H417" s="95"/>
      <c r="J417" s="67"/>
    </row>
    <row r="418" spans="1:10" hidden="1">
      <c r="A418" s="113">
        <v>280</v>
      </c>
      <c r="B418" s="76"/>
      <c r="C418" s="95"/>
      <c r="D418" s="71">
        <v>100</v>
      </c>
      <c r="E418" s="71">
        <v>1000</v>
      </c>
      <c r="F418" s="113">
        <v>323</v>
      </c>
      <c r="G418" s="80" t="s">
        <v>330</v>
      </c>
      <c r="H418" s="95" t="s">
        <v>331</v>
      </c>
      <c r="I418" s="93"/>
      <c r="J418" s="67"/>
    </row>
    <row r="419" spans="1:10" hidden="1">
      <c r="A419" s="95"/>
      <c r="C419" s="95"/>
      <c r="D419" s="95"/>
      <c r="E419" s="95"/>
      <c r="F419" s="95"/>
      <c r="G419" s="80"/>
      <c r="H419" s="95"/>
      <c r="I419" s="93"/>
      <c r="J419" s="100"/>
    </row>
    <row r="420" spans="1:10" hidden="1">
      <c r="A420" t="s">
        <v>101</v>
      </c>
      <c r="G420" s="80"/>
      <c r="H420" s="118"/>
      <c r="J420" s="97">
        <f>SUM(J418:J419)</f>
        <v>0</v>
      </c>
    </row>
    <row r="421" spans="1:10" hidden="1">
      <c r="G421" s="80"/>
      <c r="H421" s="118"/>
      <c r="J421" s="94"/>
    </row>
    <row r="422" spans="1:10" ht="13.5" hidden="1" customHeight="1">
      <c r="A422" s="98" t="s">
        <v>102</v>
      </c>
      <c r="G422" s="80"/>
      <c r="H422" s="118"/>
      <c r="J422" s="81"/>
    </row>
    <row r="423" spans="1:10" ht="13.5" hidden="1" customHeight="1">
      <c r="A423" s="113">
        <v>280</v>
      </c>
      <c r="D423" s="71">
        <v>100</v>
      </c>
      <c r="E423" s="71">
        <v>1000</v>
      </c>
      <c r="F423" s="71">
        <v>610</v>
      </c>
      <c r="G423" s="80" t="s">
        <v>332</v>
      </c>
      <c r="H423" s="118" t="s">
        <v>106</v>
      </c>
      <c r="J423" s="126"/>
    </row>
    <row r="424" spans="1:10" hidden="1">
      <c r="A424" s="113">
        <v>280</v>
      </c>
      <c r="D424" s="71">
        <v>100</v>
      </c>
      <c r="E424" s="71">
        <v>1000</v>
      </c>
      <c r="F424" s="71">
        <v>641</v>
      </c>
      <c r="G424" s="80" t="s">
        <v>333</v>
      </c>
      <c r="H424" s="118" t="s">
        <v>112</v>
      </c>
      <c r="J424" s="126"/>
    </row>
    <row r="425" spans="1:10" hidden="1">
      <c r="A425" s="113">
        <v>280</v>
      </c>
      <c r="B425" s="95"/>
      <c r="D425" s="71">
        <v>100</v>
      </c>
      <c r="E425" s="71">
        <v>1000</v>
      </c>
      <c r="F425" s="71">
        <v>652</v>
      </c>
      <c r="G425" s="80" t="s">
        <v>334</v>
      </c>
      <c r="H425" s="118" t="s">
        <v>118</v>
      </c>
      <c r="J425" s="126"/>
    </row>
    <row r="426" spans="1:10" hidden="1">
      <c r="A426" s="113">
        <v>280</v>
      </c>
      <c r="B426" s="95"/>
      <c r="D426" s="71">
        <v>100</v>
      </c>
      <c r="E426" s="71">
        <v>1000</v>
      </c>
      <c r="F426" s="113">
        <v>611</v>
      </c>
      <c r="G426" s="80" t="s">
        <v>335</v>
      </c>
      <c r="H426" s="118" t="s">
        <v>120</v>
      </c>
      <c r="J426" s="126"/>
    </row>
    <row r="427" spans="1:10" hidden="1">
      <c r="A427" s="113">
        <v>280</v>
      </c>
      <c r="D427" s="71">
        <v>100</v>
      </c>
      <c r="E427" s="71">
        <v>1000</v>
      </c>
      <c r="F427" s="113">
        <v>651</v>
      </c>
      <c r="G427" s="80" t="s">
        <v>336</v>
      </c>
      <c r="H427" s="118" t="s">
        <v>126</v>
      </c>
      <c r="J427" s="100"/>
    </row>
    <row r="428" spans="1:10" hidden="1">
      <c r="A428" s="98" t="s">
        <v>131</v>
      </c>
      <c r="G428" s="80"/>
      <c r="H428" s="118"/>
      <c r="J428" s="97">
        <f>SUM(J423:J427)</f>
        <v>0</v>
      </c>
    </row>
    <row r="429" spans="1:10" hidden="1">
      <c r="A429" s="98"/>
      <c r="G429" s="80"/>
      <c r="H429" s="118"/>
    </row>
    <row r="430" spans="1:10" ht="13.5" hidden="1" customHeight="1">
      <c r="A430" s="95" t="s">
        <v>132</v>
      </c>
      <c r="E430" s="71"/>
      <c r="G430" s="80"/>
      <c r="H430" s="118"/>
      <c r="J430" s="81"/>
    </row>
    <row r="431" spans="1:10" hidden="1">
      <c r="A431" s="113">
        <v>280</v>
      </c>
      <c r="D431" s="71">
        <v>100</v>
      </c>
      <c r="E431" s="71">
        <v>1000</v>
      </c>
      <c r="F431" s="83">
        <v>734</v>
      </c>
      <c r="G431" s="80" t="s">
        <v>337</v>
      </c>
      <c r="H431" s="118" t="s">
        <v>136</v>
      </c>
      <c r="J431" s="132"/>
    </row>
    <row r="432" spans="1:10" hidden="1">
      <c r="A432" s="113">
        <v>280</v>
      </c>
      <c r="D432" s="71">
        <v>100</v>
      </c>
      <c r="E432" s="71">
        <v>1000</v>
      </c>
      <c r="F432" s="83">
        <v>739</v>
      </c>
      <c r="G432" s="80" t="s">
        <v>338</v>
      </c>
      <c r="H432" s="118" t="s">
        <v>339</v>
      </c>
      <c r="J432" s="132"/>
    </row>
    <row r="433" spans="1:10" hidden="1">
      <c r="A433" s="113">
        <v>280</v>
      </c>
      <c r="D433" s="71">
        <v>100</v>
      </c>
      <c r="E433" s="71">
        <v>1000</v>
      </c>
      <c r="F433" s="83">
        <v>733</v>
      </c>
      <c r="G433" s="80" t="s">
        <v>340</v>
      </c>
      <c r="H433" s="137" t="s">
        <v>341</v>
      </c>
      <c r="J433" s="126"/>
    </row>
    <row r="434" spans="1:10" hidden="1">
      <c r="A434" s="113">
        <v>280</v>
      </c>
      <c r="D434" s="71">
        <v>100</v>
      </c>
      <c r="E434" s="71">
        <v>4700</v>
      </c>
      <c r="F434" s="83">
        <v>450</v>
      </c>
      <c r="G434" s="80" t="s">
        <v>342</v>
      </c>
      <c r="H434" s="133" t="s">
        <v>282</v>
      </c>
      <c r="J434" s="126"/>
    </row>
    <row r="435" spans="1:10" hidden="1">
      <c r="A435" s="95"/>
      <c r="G435" s="80"/>
      <c r="H435" s="118"/>
      <c r="J435" s="100"/>
    </row>
    <row r="436" spans="1:10" hidden="1">
      <c r="A436" s="133" t="s">
        <v>139</v>
      </c>
      <c r="G436" s="80"/>
      <c r="H436" s="118"/>
      <c r="J436" s="97">
        <f>SUM(J431:J435)</f>
        <v>0</v>
      </c>
    </row>
    <row r="437" spans="1:10" hidden="1">
      <c r="A437" s="95"/>
      <c r="G437" s="80"/>
      <c r="H437" s="118"/>
    </row>
    <row r="438" spans="1:10" hidden="1">
      <c r="A438" t="s">
        <v>140</v>
      </c>
      <c r="G438" s="80"/>
      <c r="H438" s="118"/>
    </row>
    <row r="439" spans="1:10" hidden="1">
      <c r="A439" s="60"/>
      <c r="C439" s="71"/>
      <c r="D439" s="71"/>
      <c r="E439" s="71"/>
      <c r="F439" s="71"/>
      <c r="G439" s="80"/>
      <c r="H439" s="118"/>
    </row>
    <row r="440" spans="1:10" hidden="1">
      <c r="A440" s="60"/>
      <c r="C440" s="71"/>
      <c r="D440" s="71"/>
      <c r="E440" s="71"/>
      <c r="F440" s="71"/>
      <c r="G440" s="80"/>
      <c r="H440" s="118"/>
      <c r="J440" s="100"/>
    </row>
    <row r="441" spans="1:10" hidden="1">
      <c r="A441" t="s">
        <v>149</v>
      </c>
      <c r="G441" s="80"/>
      <c r="H441" s="118"/>
      <c r="J441" s="97">
        <f>SUM(J438:J440)</f>
        <v>0</v>
      </c>
    </row>
    <row r="442" spans="1:10" hidden="1">
      <c r="A442" s="95"/>
      <c r="G442" s="80"/>
      <c r="H442" s="118"/>
    </row>
    <row r="443" spans="1:10" ht="15" hidden="1" thickBot="1">
      <c r="A443" s="42" t="s">
        <v>343</v>
      </c>
      <c r="G443" s="80"/>
      <c r="H443" s="118"/>
      <c r="J443" s="134">
        <f>J420+J428+J436+J441</f>
        <v>0</v>
      </c>
    </row>
    <row r="444" spans="1:10" hidden="1">
      <c r="A444" s="42"/>
      <c r="G444" s="80"/>
      <c r="H444" s="118"/>
      <c r="J444" s="73"/>
    </row>
    <row r="445" spans="1:10" hidden="1">
      <c r="A445" s="42" t="s">
        <v>344</v>
      </c>
      <c r="D445" s="107"/>
      <c r="G445" s="80"/>
      <c r="H445" s="95"/>
    </row>
    <row r="446" spans="1:10" hidden="1">
      <c r="A446" s="42"/>
      <c r="B446" s="71"/>
      <c r="D446" s="107"/>
      <c r="G446" s="80"/>
      <c r="H446" s="95"/>
    </row>
    <row r="447" spans="1:10" hidden="1">
      <c r="A447" s="113">
        <v>600</v>
      </c>
      <c r="B447" s="63" t="s">
        <v>43</v>
      </c>
      <c r="C447" s="71">
        <v>1000</v>
      </c>
      <c r="D447" s="71"/>
      <c r="E447" s="71"/>
      <c r="F447" s="71"/>
      <c r="G447" s="80" t="s">
        <v>345</v>
      </c>
      <c r="H447" s="95" t="s">
        <v>346</v>
      </c>
      <c r="J447" s="128"/>
    </row>
    <row r="448" spans="1:10" hidden="1">
      <c r="A448" s="113"/>
      <c r="C448" s="71"/>
      <c r="D448" s="71"/>
      <c r="E448" s="71"/>
      <c r="F448" s="71"/>
      <c r="G448" s="80"/>
      <c r="H448" s="95"/>
      <c r="J448" s="128"/>
    </row>
    <row r="449" spans="1:10" ht="15" hidden="1" thickBot="1">
      <c r="A449" s="59" t="s">
        <v>319</v>
      </c>
      <c r="G449" s="80"/>
      <c r="H449" s="118"/>
      <c r="J449" s="77">
        <f>J447</f>
        <v>0</v>
      </c>
    </row>
    <row r="450" spans="1:10" hidden="1">
      <c r="A450" s="59"/>
      <c r="G450" s="80"/>
      <c r="H450" s="118"/>
      <c r="J450" s="126"/>
    </row>
    <row r="451" spans="1:10" hidden="1">
      <c r="A451" s="95" t="s">
        <v>58</v>
      </c>
      <c r="G451" s="80"/>
      <c r="H451" s="118"/>
      <c r="J451" s="95"/>
    </row>
    <row r="452" spans="1:10" hidden="1">
      <c r="A452" s="113">
        <v>600</v>
      </c>
      <c r="C452" s="71"/>
      <c r="D452" s="63" t="s">
        <v>43</v>
      </c>
      <c r="E452" s="71">
        <v>3200</v>
      </c>
      <c r="F452" s="63" t="s">
        <v>43</v>
      </c>
      <c r="G452" s="80" t="s">
        <v>347</v>
      </c>
      <c r="H452" s="118" t="s">
        <v>348</v>
      </c>
      <c r="J452" s="129"/>
    </row>
    <row r="453" spans="1:10" hidden="1">
      <c r="A453" s="95"/>
      <c r="C453" s="95"/>
      <c r="D453" s="95"/>
      <c r="E453" s="95"/>
      <c r="F453" s="95"/>
      <c r="G453" s="80"/>
      <c r="H453" s="95"/>
      <c r="I453" s="95"/>
      <c r="J453" s="100"/>
    </row>
    <row r="454" spans="1:10" hidden="1">
      <c r="A454" s="95" t="s">
        <v>67</v>
      </c>
      <c r="B454" s="71"/>
      <c r="C454" s="95"/>
      <c r="D454" s="95"/>
      <c r="E454" s="95"/>
      <c r="F454" s="95"/>
      <c r="G454" s="80"/>
      <c r="H454" s="95"/>
      <c r="I454" s="95"/>
      <c r="J454" s="97">
        <f>SUM(J452:J453)</f>
        <v>0</v>
      </c>
    </row>
    <row r="455" spans="1:10" hidden="1">
      <c r="A455" s="95"/>
      <c r="B455" s="71"/>
      <c r="C455" s="95"/>
      <c r="D455" s="95"/>
      <c r="E455" s="95"/>
      <c r="F455" s="95"/>
      <c r="G455" s="80"/>
      <c r="H455" s="95"/>
      <c r="I455" s="95"/>
      <c r="J455" s="95"/>
    </row>
    <row r="456" spans="1:10" hidden="1">
      <c r="A456" s="95" t="s">
        <v>68</v>
      </c>
      <c r="C456" s="95"/>
      <c r="D456" s="95"/>
      <c r="E456" s="95"/>
      <c r="F456" s="95"/>
      <c r="G456" s="80"/>
      <c r="H456" s="95"/>
      <c r="I456" s="95"/>
      <c r="J456" s="95"/>
    </row>
    <row r="457" spans="1:10" hidden="1">
      <c r="A457" s="113">
        <v>600</v>
      </c>
      <c r="C457" s="71"/>
      <c r="D457" s="63" t="s">
        <v>43</v>
      </c>
      <c r="E457" s="71">
        <v>3200</v>
      </c>
      <c r="F457" s="63" t="s">
        <v>43</v>
      </c>
      <c r="G457" s="80" t="s">
        <v>349</v>
      </c>
      <c r="H457" s="116" t="s">
        <v>72</v>
      </c>
      <c r="I457" s="87"/>
      <c r="J457" s="129"/>
    </row>
    <row r="458" spans="1:10" hidden="1">
      <c r="A458" s="113">
        <v>600</v>
      </c>
      <c r="C458" s="71"/>
      <c r="D458" s="63" t="s">
        <v>43</v>
      </c>
      <c r="E458" s="71">
        <v>3200</v>
      </c>
      <c r="F458" s="63" t="s">
        <v>43</v>
      </c>
      <c r="G458" s="80" t="s">
        <v>350</v>
      </c>
      <c r="H458" s="95" t="s">
        <v>74</v>
      </c>
      <c r="I458" s="87"/>
      <c r="J458" s="129"/>
    </row>
    <row r="459" spans="1:10" hidden="1">
      <c r="A459" s="113">
        <v>600</v>
      </c>
      <c r="B459" s="95"/>
      <c r="C459" s="71"/>
      <c r="D459" s="63" t="s">
        <v>43</v>
      </c>
      <c r="E459" s="71">
        <v>3200</v>
      </c>
      <c r="F459" s="63" t="s">
        <v>43</v>
      </c>
      <c r="G459" s="80" t="s">
        <v>351</v>
      </c>
      <c r="H459" s="95" t="s">
        <v>78</v>
      </c>
      <c r="I459" s="91"/>
      <c r="J459" s="129"/>
    </row>
    <row r="460" spans="1:10" hidden="1">
      <c r="A460" s="113"/>
      <c r="B460" s="95"/>
      <c r="C460" s="71"/>
      <c r="D460" s="63"/>
      <c r="E460" s="71"/>
      <c r="F460" s="63"/>
      <c r="G460" s="80"/>
      <c r="H460" s="95"/>
      <c r="I460" s="91"/>
      <c r="J460" s="130"/>
    </row>
    <row r="461" spans="1:10" hidden="1">
      <c r="A461" s="95" t="s">
        <v>81</v>
      </c>
      <c r="B461" s="95"/>
      <c r="C461" s="95"/>
      <c r="D461" s="95"/>
      <c r="E461" s="95"/>
      <c r="F461" s="95"/>
      <c r="G461" s="80"/>
      <c r="H461" s="95"/>
      <c r="I461" s="92"/>
      <c r="J461" s="97">
        <f>SUM(J457:J460)</f>
        <v>0</v>
      </c>
    </row>
    <row r="462" spans="1:10" hidden="1">
      <c r="A462" s="95"/>
      <c r="B462" s="95"/>
      <c r="C462" s="95"/>
      <c r="D462" s="95"/>
      <c r="E462" s="95"/>
      <c r="F462" s="95"/>
      <c r="G462" s="80"/>
      <c r="H462" s="95"/>
      <c r="I462" s="93"/>
    </row>
    <row r="463" spans="1:10" hidden="1">
      <c r="A463" t="s">
        <v>82</v>
      </c>
      <c r="B463" s="71"/>
      <c r="G463" s="80"/>
      <c r="H463" s="95"/>
      <c r="I463" s="93"/>
    </row>
    <row r="464" spans="1:10" hidden="1">
      <c r="A464" s="95"/>
      <c r="B464" s="71"/>
      <c r="C464" s="95"/>
      <c r="D464" s="95"/>
      <c r="E464" s="95"/>
      <c r="F464" s="95"/>
      <c r="G464" s="80"/>
      <c r="H464" s="95"/>
      <c r="I464" s="93"/>
    </row>
    <row r="465" spans="1:10" hidden="1">
      <c r="A465" s="95">
        <v>600</v>
      </c>
      <c r="B465" s="71"/>
      <c r="C465" s="95"/>
      <c r="D465" s="63" t="s">
        <v>43</v>
      </c>
      <c r="E465" s="71">
        <v>3200</v>
      </c>
      <c r="F465" s="63" t="s">
        <v>43</v>
      </c>
      <c r="G465" s="80" t="s">
        <v>352</v>
      </c>
      <c r="H465" s="95" t="s">
        <v>353</v>
      </c>
      <c r="I465" s="93"/>
      <c r="J465" s="122"/>
    </row>
    <row r="466" spans="1:10" hidden="1">
      <c r="A466" s="95"/>
      <c r="B466" s="71"/>
      <c r="C466" s="95"/>
      <c r="D466" s="95"/>
      <c r="E466" s="95"/>
      <c r="F466" s="95"/>
      <c r="G466" s="80"/>
      <c r="H466" s="95"/>
      <c r="I466" s="93"/>
    </row>
    <row r="467" spans="1:10" hidden="1">
      <c r="A467" t="s">
        <v>101</v>
      </c>
      <c r="B467" s="71"/>
      <c r="G467" s="80"/>
      <c r="H467" s="118"/>
      <c r="I467" s="91"/>
      <c r="J467" s="130"/>
    </row>
    <row r="468" spans="1:10" hidden="1">
      <c r="A468" s="95"/>
      <c r="B468" s="95"/>
      <c r="C468" s="95"/>
      <c r="D468" s="95"/>
      <c r="E468" s="95"/>
      <c r="F468" s="95"/>
      <c r="G468" s="80"/>
      <c r="H468" s="95"/>
      <c r="I468" s="93"/>
      <c r="J468" s="97">
        <f>SUM(J464:J467)</f>
        <v>0</v>
      </c>
    </row>
    <row r="469" spans="1:10" hidden="1">
      <c r="A469" s="98" t="s">
        <v>102</v>
      </c>
      <c r="B469" s="95"/>
      <c r="C469" s="95"/>
      <c r="D469" s="95"/>
      <c r="E469" s="95"/>
      <c r="F469" s="95"/>
      <c r="G469" s="80"/>
      <c r="H469" s="95"/>
      <c r="I469" s="93"/>
    </row>
    <row r="470" spans="1:10" hidden="1">
      <c r="A470" s="113">
        <v>600</v>
      </c>
      <c r="C470" s="71"/>
      <c r="D470" s="63" t="s">
        <v>43</v>
      </c>
      <c r="E470" s="71">
        <v>3200</v>
      </c>
      <c r="F470" s="63" t="s">
        <v>43</v>
      </c>
      <c r="G470" s="80" t="s">
        <v>354</v>
      </c>
      <c r="H470" s="95" t="s">
        <v>106</v>
      </c>
      <c r="I470" s="93"/>
      <c r="J470" s="81"/>
    </row>
    <row r="471" spans="1:10" hidden="1">
      <c r="A471" s="113">
        <v>600</v>
      </c>
      <c r="B471" s="95"/>
      <c r="C471" s="71"/>
      <c r="D471" s="63" t="s">
        <v>43</v>
      </c>
      <c r="E471" s="71">
        <v>3200</v>
      </c>
      <c r="F471" s="63" t="s">
        <v>43</v>
      </c>
      <c r="G471" s="80" t="s">
        <v>355</v>
      </c>
      <c r="H471" s="95" t="s">
        <v>356</v>
      </c>
      <c r="I471" s="93"/>
      <c r="J471" s="81"/>
    </row>
    <row r="472" spans="1:10" hidden="1">
      <c r="A472" s="113"/>
      <c r="B472" s="95"/>
      <c r="C472" s="71"/>
      <c r="D472" s="63"/>
      <c r="E472" s="71"/>
      <c r="F472" s="63"/>
      <c r="G472" s="80"/>
      <c r="H472" s="95"/>
      <c r="I472" s="93"/>
      <c r="J472" s="100"/>
    </row>
    <row r="473" spans="1:10" hidden="1">
      <c r="A473" s="98" t="s">
        <v>131</v>
      </c>
      <c r="G473" s="80"/>
      <c r="H473" s="118"/>
      <c r="J473" s="97">
        <f>SUM(J470:J472)</f>
        <v>0</v>
      </c>
    </row>
    <row r="474" spans="1:10" hidden="1">
      <c r="A474" s="98"/>
      <c r="B474" s="95"/>
      <c r="G474" s="80"/>
      <c r="H474" s="118"/>
      <c r="I474" s="76"/>
      <c r="J474" s="94"/>
    </row>
    <row r="475" spans="1:10" hidden="1">
      <c r="A475" s="95" t="s">
        <v>132</v>
      </c>
      <c r="B475" s="95"/>
      <c r="G475" s="80"/>
      <c r="H475" s="118"/>
      <c r="J475" s="81"/>
    </row>
    <row r="476" spans="1:10" hidden="1">
      <c r="A476" s="131"/>
      <c r="B476" s="71"/>
      <c r="G476" s="80"/>
      <c r="H476" s="118"/>
      <c r="J476" s="132"/>
    </row>
    <row r="477" spans="1:10" hidden="1">
      <c r="A477" s="95"/>
      <c r="B477" s="71"/>
      <c r="G477" s="80"/>
      <c r="H477" s="118"/>
      <c r="J477" s="100"/>
    </row>
    <row r="478" spans="1:10" hidden="1">
      <c r="A478" s="133" t="s">
        <v>139</v>
      </c>
      <c r="B478" s="71"/>
      <c r="G478" s="80"/>
      <c r="H478" s="118"/>
      <c r="J478" s="97">
        <f>SUM(J476:J477)</f>
        <v>0</v>
      </c>
    </row>
    <row r="479" spans="1:10" hidden="1">
      <c r="A479" s="95"/>
      <c r="B479" s="71"/>
      <c r="G479" s="80"/>
      <c r="H479" s="118"/>
    </row>
    <row r="480" spans="1:10" hidden="1">
      <c r="A480" t="s">
        <v>140</v>
      </c>
      <c r="G480" s="80"/>
      <c r="H480" s="118"/>
    </row>
    <row r="481" spans="1:10" hidden="1">
      <c r="A481" s="113">
        <v>600</v>
      </c>
      <c r="B481" s="95"/>
      <c r="C481" s="71"/>
      <c r="D481" s="63" t="s">
        <v>43</v>
      </c>
      <c r="E481" s="71">
        <v>3200</v>
      </c>
      <c r="F481" s="63" t="s">
        <v>43</v>
      </c>
      <c r="G481" s="80" t="s">
        <v>357</v>
      </c>
      <c r="H481" s="118" t="s">
        <v>358</v>
      </c>
      <c r="J481" s="122"/>
    </row>
    <row r="482" spans="1:10" hidden="1">
      <c r="A482" s="60"/>
      <c r="C482" s="71"/>
      <c r="D482" s="71"/>
      <c r="E482" s="71"/>
      <c r="F482" s="71"/>
      <c r="G482" s="80"/>
      <c r="H482" s="118"/>
      <c r="J482" s="100"/>
    </row>
    <row r="483" spans="1:10" hidden="1">
      <c r="A483" t="s">
        <v>149</v>
      </c>
      <c r="G483" s="80"/>
      <c r="H483" s="118"/>
      <c r="J483" s="97">
        <f>SUM(J480:J482)</f>
        <v>0</v>
      </c>
    </row>
    <row r="484" spans="1:10" hidden="1">
      <c r="A484" s="95"/>
      <c r="G484" s="80"/>
      <c r="H484" s="118"/>
    </row>
    <row r="485" spans="1:10" ht="15" hidden="1" thickBot="1">
      <c r="A485" s="42" t="s">
        <v>359</v>
      </c>
      <c r="G485" s="80"/>
      <c r="H485" s="118"/>
      <c r="J485" s="134">
        <f>J454+J461+J468+J473+J478+J483</f>
        <v>0</v>
      </c>
    </row>
    <row r="486" spans="1:10">
      <c r="A486" s="42"/>
      <c r="G486" s="80"/>
      <c r="H486" s="118"/>
    </row>
    <row r="487" spans="1:10" hidden="1">
      <c r="A487" s="42" t="s">
        <v>360</v>
      </c>
      <c r="D487" s="107"/>
      <c r="G487" s="80"/>
      <c r="H487" s="95"/>
    </row>
    <row r="488" spans="1:10" hidden="1">
      <c r="A488" s="42"/>
      <c r="B488" s="71"/>
      <c r="D488" s="107"/>
      <c r="G488" s="80"/>
      <c r="H488" s="95"/>
    </row>
    <row r="489" spans="1:10" hidden="1">
      <c r="A489" s="113">
        <v>600</v>
      </c>
      <c r="B489" s="63" t="s">
        <v>43</v>
      </c>
      <c r="C489" s="71">
        <v>1000</v>
      </c>
      <c r="D489" s="71"/>
      <c r="E489" s="71"/>
      <c r="F489" s="71"/>
      <c r="G489" s="80" t="s">
        <v>361</v>
      </c>
      <c r="H489" s="95" t="s">
        <v>362</v>
      </c>
      <c r="J489" s="128"/>
    </row>
    <row r="490" spans="1:10" hidden="1">
      <c r="A490" s="113"/>
      <c r="C490" s="71"/>
      <c r="D490" s="71"/>
      <c r="E490" s="71"/>
      <c r="F490" s="71"/>
      <c r="G490" s="80"/>
      <c r="H490" s="95"/>
      <c r="J490" s="128"/>
    </row>
    <row r="491" spans="1:10" ht="15" hidden="1" thickBot="1">
      <c r="A491" s="59" t="s">
        <v>319</v>
      </c>
      <c r="G491" s="80"/>
      <c r="H491" s="118"/>
      <c r="J491" s="77">
        <f>J489</f>
        <v>0</v>
      </c>
    </row>
    <row r="492" spans="1:10" hidden="1">
      <c r="A492" s="59"/>
      <c r="G492" s="80"/>
      <c r="H492" s="118"/>
      <c r="J492" s="126"/>
    </row>
    <row r="493" spans="1:10" hidden="1">
      <c r="A493" s="95" t="s">
        <v>58</v>
      </c>
      <c r="G493" s="80"/>
      <c r="H493" s="118"/>
      <c r="J493" s="95"/>
    </row>
    <row r="494" spans="1:10" hidden="1">
      <c r="A494" s="113">
        <v>600</v>
      </c>
      <c r="C494" s="71"/>
      <c r="D494" s="63" t="s">
        <v>43</v>
      </c>
      <c r="E494" s="71">
        <v>3200</v>
      </c>
      <c r="F494" s="63" t="s">
        <v>43</v>
      </c>
      <c r="G494" s="80" t="s">
        <v>363</v>
      </c>
      <c r="H494" s="118" t="s">
        <v>364</v>
      </c>
      <c r="J494" s="129"/>
    </row>
    <row r="495" spans="1:10" hidden="1">
      <c r="A495" s="95"/>
      <c r="C495" s="95"/>
      <c r="D495" s="95"/>
      <c r="E495" s="95"/>
      <c r="F495" s="95"/>
      <c r="G495" s="80"/>
      <c r="H495" s="95"/>
      <c r="I495" s="95"/>
      <c r="J495" s="100"/>
    </row>
    <row r="496" spans="1:10" hidden="1">
      <c r="A496" s="95" t="s">
        <v>67</v>
      </c>
      <c r="B496" s="71"/>
      <c r="C496" s="95"/>
      <c r="D496" s="95"/>
      <c r="E496" s="95"/>
      <c r="F496" s="95"/>
      <c r="G496" s="80"/>
      <c r="H496" s="95"/>
      <c r="I496" s="95"/>
      <c r="J496" s="97">
        <f>SUM(J494:J495)</f>
        <v>0</v>
      </c>
    </row>
    <row r="497" spans="1:10" hidden="1">
      <c r="A497" s="95"/>
      <c r="B497" s="71"/>
      <c r="C497" s="95"/>
      <c r="D497" s="95"/>
      <c r="E497" s="95"/>
      <c r="F497" s="95"/>
      <c r="G497" s="80"/>
      <c r="H497" s="95"/>
      <c r="I497" s="95"/>
      <c r="J497" s="95"/>
    </row>
    <row r="498" spans="1:10" hidden="1">
      <c r="A498" s="95" t="s">
        <v>68</v>
      </c>
      <c r="C498" s="95"/>
      <c r="D498" s="95"/>
      <c r="E498" s="95"/>
      <c r="F498" s="95"/>
      <c r="G498" s="80"/>
      <c r="H498" s="95"/>
      <c r="I498" s="95"/>
      <c r="J498" s="95"/>
    </row>
    <row r="499" spans="1:10" hidden="1">
      <c r="A499" s="113">
        <v>600</v>
      </c>
      <c r="C499" s="71"/>
      <c r="D499" s="63" t="s">
        <v>43</v>
      </c>
      <c r="E499" s="71">
        <v>3200</v>
      </c>
      <c r="F499" s="63" t="s">
        <v>43</v>
      </c>
      <c r="G499" s="80" t="s">
        <v>365</v>
      </c>
      <c r="H499" s="116" t="s">
        <v>72</v>
      </c>
      <c r="I499" s="87"/>
      <c r="J499" s="129"/>
    </row>
    <row r="500" spans="1:10" hidden="1">
      <c r="A500" s="113">
        <v>600</v>
      </c>
      <c r="C500" s="71"/>
      <c r="D500" s="63" t="s">
        <v>43</v>
      </c>
      <c r="E500" s="71">
        <v>3200</v>
      </c>
      <c r="F500" s="63" t="s">
        <v>43</v>
      </c>
      <c r="G500" s="80" t="s">
        <v>366</v>
      </c>
      <c r="H500" s="95" t="s">
        <v>74</v>
      </c>
      <c r="I500" s="87"/>
      <c r="J500" s="129"/>
    </row>
    <row r="501" spans="1:10" hidden="1">
      <c r="A501" s="113">
        <v>600</v>
      </c>
      <c r="B501" s="95"/>
      <c r="C501" s="71"/>
      <c r="D501" s="63" t="s">
        <v>43</v>
      </c>
      <c r="E501" s="71">
        <v>3200</v>
      </c>
      <c r="F501" s="63" t="s">
        <v>43</v>
      </c>
      <c r="G501" s="80" t="s">
        <v>367</v>
      </c>
      <c r="H501" s="95" t="s">
        <v>78</v>
      </c>
      <c r="I501" s="91"/>
      <c r="J501" s="129"/>
    </row>
    <row r="502" spans="1:10" hidden="1">
      <c r="A502" s="113"/>
      <c r="B502" s="95"/>
      <c r="C502" s="71"/>
      <c r="D502" s="63"/>
      <c r="E502" s="71"/>
      <c r="F502" s="63"/>
      <c r="G502" s="80"/>
      <c r="H502" s="95"/>
      <c r="I502" s="91"/>
      <c r="J502" s="130"/>
    </row>
    <row r="503" spans="1:10" hidden="1">
      <c r="A503" s="95" t="s">
        <v>81</v>
      </c>
      <c r="B503" s="95"/>
      <c r="C503" s="95"/>
      <c r="D503" s="95"/>
      <c r="E503" s="95"/>
      <c r="F503" s="95"/>
      <c r="G503" s="80"/>
      <c r="H503" s="95"/>
      <c r="I503" s="92"/>
      <c r="J503" s="97">
        <f>SUM(J499:J502)</f>
        <v>0</v>
      </c>
    </row>
    <row r="504" spans="1:10" hidden="1">
      <c r="A504" s="95"/>
      <c r="B504" s="95"/>
      <c r="C504" s="95"/>
      <c r="D504" s="95"/>
      <c r="E504" s="95"/>
      <c r="F504" s="95"/>
      <c r="G504" s="80"/>
      <c r="H504" s="95"/>
      <c r="I504" s="93"/>
    </row>
    <row r="505" spans="1:10" hidden="1">
      <c r="A505" t="s">
        <v>82</v>
      </c>
      <c r="B505" s="71"/>
      <c r="G505" s="80"/>
      <c r="H505" s="95"/>
      <c r="I505" s="93"/>
    </row>
    <row r="506" spans="1:10" hidden="1">
      <c r="A506" s="95"/>
      <c r="B506" s="71"/>
      <c r="C506" s="95"/>
      <c r="D506" s="95"/>
      <c r="E506" s="95"/>
      <c r="F506" s="95"/>
      <c r="G506" s="80"/>
      <c r="H506" s="95"/>
      <c r="I506" s="93"/>
    </row>
    <row r="507" spans="1:10" hidden="1">
      <c r="A507" s="113">
        <v>600</v>
      </c>
      <c r="B507" s="95"/>
      <c r="C507" s="71"/>
      <c r="D507" s="63" t="s">
        <v>43</v>
      </c>
      <c r="E507" s="71">
        <v>3200</v>
      </c>
      <c r="F507" s="63" t="s">
        <v>43</v>
      </c>
      <c r="G507" s="80" t="s">
        <v>368</v>
      </c>
      <c r="H507" s="95" t="s">
        <v>331</v>
      </c>
      <c r="I507" s="93"/>
      <c r="J507" s="122"/>
    </row>
    <row r="508" spans="1:10" hidden="1">
      <c r="A508" s="95"/>
      <c r="B508" s="71"/>
      <c r="C508" s="95"/>
      <c r="D508" s="95"/>
      <c r="E508" s="95"/>
      <c r="F508" s="95"/>
      <c r="G508" s="80"/>
      <c r="H508" s="95"/>
      <c r="I508" s="93"/>
    </row>
    <row r="509" spans="1:10" hidden="1">
      <c r="A509" t="s">
        <v>101</v>
      </c>
      <c r="B509" s="71"/>
      <c r="G509" s="80"/>
      <c r="H509" s="118"/>
      <c r="I509" s="91"/>
      <c r="J509" s="130"/>
    </row>
    <row r="510" spans="1:10" hidden="1">
      <c r="A510" s="95"/>
      <c r="B510" s="95"/>
      <c r="C510" s="95"/>
      <c r="D510" s="95"/>
      <c r="E510" s="95"/>
      <c r="F510" s="95"/>
      <c r="G510" s="80"/>
      <c r="H510" s="95"/>
      <c r="I510" s="93"/>
      <c r="J510" s="97">
        <f>SUM(J506:J509)</f>
        <v>0</v>
      </c>
    </row>
    <row r="511" spans="1:10" hidden="1">
      <c r="A511" s="98" t="s">
        <v>102</v>
      </c>
      <c r="B511" s="95"/>
      <c r="C511" s="95"/>
      <c r="D511" s="95"/>
      <c r="E511" s="95"/>
      <c r="F511" s="95"/>
      <c r="G511" s="80"/>
      <c r="H511" s="95"/>
      <c r="I511" s="93"/>
    </row>
    <row r="512" spans="1:10" hidden="1">
      <c r="A512" s="113">
        <v>600</v>
      </c>
      <c r="C512" s="71"/>
      <c r="D512" s="63" t="s">
        <v>43</v>
      </c>
      <c r="E512" s="71">
        <v>3200</v>
      </c>
      <c r="F512" s="63" t="s">
        <v>43</v>
      </c>
      <c r="G512" s="80" t="s">
        <v>369</v>
      </c>
      <c r="H512" s="95" t="s">
        <v>106</v>
      </c>
      <c r="I512" s="93"/>
      <c r="J512" s="81"/>
    </row>
    <row r="513" spans="1:10" hidden="1">
      <c r="A513" s="113">
        <v>600</v>
      </c>
      <c r="B513" s="95"/>
      <c r="C513" s="71"/>
      <c r="D513" s="63" t="s">
        <v>43</v>
      </c>
      <c r="E513" s="71">
        <v>3200</v>
      </c>
      <c r="F513" s="63" t="s">
        <v>43</v>
      </c>
      <c r="G513" s="80" t="s">
        <v>370</v>
      </c>
      <c r="H513" s="95" t="s">
        <v>371</v>
      </c>
      <c r="I513" s="93"/>
      <c r="J513" s="81"/>
    </row>
    <row r="514" spans="1:10" hidden="1">
      <c r="A514" s="113"/>
      <c r="B514" s="95"/>
      <c r="C514" s="71"/>
      <c r="D514" s="63"/>
      <c r="E514" s="71"/>
      <c r="F514" s="63"/>
      <c r="G514" s="80"/>
      <c r="H514" s="95"/>
      <c r="I514" s="93"/>
      <c r="J514" s="81"/>
    </row>
    <row r="515" spans="1:10" hidden="1">
      <c r="A515" s="98" t="s">
        <v>131</v>
      </c>
      <c r="G515" s="80"/>
      <c r="H515" s="118"/>
      <c r="J515" s="97">
        <f>SUM(J512:J514)</f>
        <v>0</v>
      </c>
    </row>
    <row r="516" spans="1:10" hidden="1">
      <c r="A516" s="98"/>
      <c r="B516" s="95"/>
      <c r="G516" s="80"/>
      <c r="H516" s="118"/>
      <c r="I516" s="76"/>
      <c r="J516" s="94"/>
    </row>
    <row r="517" spans="1:10" hidden="1">
      <c r="A517" s="95" t="s">
        <v>132</v>
      </c>
      <c r="B517" s="95"/>
      <c r="G517" s="80"/>
      <c r="H517" s="118"/>
      <c r="J517" s="81"/>
    </row>
    <row r="518" spans="1:10" hidden="1">
      <c r="A518" s="113">
        <v>600</v>
      </c>
      <c r="B518" s="95"/>
      <c r="C518" s="71"/>
      <c r="D518" s="63" t="s">
        <v>43</v>
      </c>
      <c r="E518" s="71">
        <v>3200</v>
      </c>
      <c r="F518" s="63" t="s">
        <v>43</v>
      </c>
      <c r="G518" s="80" t="s">
        <v>372</v>
      </c>
      <c r="H518" s="95" t="s">
        <v>239</v>
      </c>
      <c r="J518" s="132"/>
    </row>
    <row r="519" spans="1:10" hidden="1">
      <c r="A519" s="95"/>
      <c r="B519" s="71"/>
      <c r="G519" s="80"/>
      <c r="H519" s="118"/>
      <c r="J519" s="100"/>
    </row>
    <row r="520" spans="1:10" hidden="1">
      <c r="A520" s="133" t="s">
        <v>139</v>
      </c>
      <c r="B520" s="71"/>
      <c r="G520" s="80"/>
      <c r="H520" s="118"/>
      <c r="J520" s="97">
        <f>SUM(J518:J519)</f>
        <v>0</v>
      </c>
    </row>
    <row r="521" spans="1:10" hidden="1">
      <c r="A521" s="95"/>
      <c r="B521" s="71"/>
      <c r="G521" s="80"/>
      <c r="H521" s="118"/>
    </row>
    <row r="522" spans="1:10" hidden="1">
      <c r="A522" t="s">
        <v>140</v>
      </c>
      <c r="G522" s="80"/>
      <c r="H522" s="118"/>
    </row>
    <row r="523" spans="1:10" hidden="1">
      <c r="A523" s="113">
        <v>600</v>
      </c>
      <c r="B523" s="95"/>
      <c r="C523" s="71"/>
      <c r="D523" s="63" t="s">
        <v>43</v>
      </c>
      <c r="E523" s="71">
        <v>3200</v>
      </c>
      <c r="F523" s="63" t="s">
        <v>43</v>
      </c>
      <c r="G523" s="80" t="s">
        <v>373</v>
      </c>
      <c r="H523" s="118" t="s">
        <v>358</v>
      </c>
    </row>
    <row r="524" spans="1:10" hidden="1">
      <c r="A524" s="60"/>
      <c r="C524" s="71"/>
      <c r="D524" s="71"/>
      <c r="E524" s="71"/>
      <c r="F524" s="71"/>
      <c r="G524" s="80"/>
      <c r="H524" s="118"/>
      <c r="J524" s="100"/>
    </row>
    <row r="525" spans="1:10" hidden="1">
      <c r="A525" t="s">
        <v>149</v>
      </c>
      <c r="G525" s="80"/>
      <c r="H525" s="118"/>
      <c r="J525" s="97">
        <f>SUM(J522:J524)</f>
        <v>0</v>
      </c>
    </row>
    <row r="526" spans="1:10" hidden="1">
      <c r="A526" s="95"/>
      <c r="G526" s="80"/>
      <c r="H526" s="118"/>
    </row>
    <row r="527" spans="1:10" ht="15" hidden="1" thickBot="1">
      <c r="A527" s="42" t="s">
        <v>374</v>
      </c>
      <c r="G527" s="80"/>
      <c r="H527" s="118"/>
      <c r="J527" s="134">
        <f>J496+J503+J510+J515+J520+J525</f>
        <v>0</v>
      </c>
    </row>
    <row r="528" spans="1:10">
      <c r="A528" s="42"/>
      <c r="G528" s="80"/>
      <c r="H528" s="118"/>
      <c r="J528" s="73"/>
    </row>
    <row r="529" spans="1:16" ht="15" thickBot="1">
      <c r="B529" s="63"/>
      <c r="G529" s="80"/>
      <c r="H529" s="95"/>
      <c r="I529" s="76"/>
    </row>
    <row r="530" spans="1:16" ht="15" thickBot="1">
      <c r="A530" t="s">
        <v>375</v>
      </c>
      <c r="B530" s="71"/>
      <c r="G530" s="80"/>
      <c r="H530" s="138" t="s">
        <v>376</v>
      </c>
      <c r="I530" s="139"/>
      <c r="J530" s="139">
        <f>J75+J112+J148+J181+J238+J286+J326+J365+J409+J443+J485+J527</f>
        <v>783276.76595112507</v>
      </c>
    </row>
    <row r="531" spans="1:16">
      <c r="G531" s="80"/>
      <c r="H531" s="42"/>
      <c r="I531" s="135"/>
      <c r="J531" s="140"/>
      <c r="K531" s="76"/>
      <c r="L531" s="76"/>
      <c r="M531" s="76"/>
      <c r="N531" s="76"/>
      <c r="O531" s="76"/>
      <c r="P531" s="76"/>
    </row>
    <row r="532" spans="1:16" ht="15" thickBot="1">
      <c r="G532" s="80"/>
      <c r="H532" s="95"/>
      <c r="I532" s="135"/>
    </row>
    <row r="533" spans="1:16" ht="15" thickBot="1">
      <c r="G533" s="80"/>
      <c r="H533" s="141" t="s">
        <v>377</v>
      </c>
      <c r="I533" s="142"/>
      <c r="J533" s="143">
        <f>SUM(J530:J532)</f>
        <v>783276.76595112507</v>
      </c>
    </row>
    <row r="534" spans="1:16">
      <c r="G534" s="80"/>
      <c r="H534" s="42"/>
      <c r="I534" s="135"/>
    </row>
    <row r="535" spans="1:16">
      <c r="G535" s="80"/>
      <c r="H535" s="42" t="s">
        <v>378</v>
      </c>
      <c r="I535" s="81">
        <f>J11</f>
        <v>735156</v>
      </c>
      <c r="J535" s="144"/>
    </row>
    <row r="536" spans="1:16">
      <c r="G536" s="80"/>
      <c r="H536" s="42" t="s">
        <v>22</v>
      </c>
      <c r="I536" s="81">
        <f>J292</f>
        <v>53482</v>
      </c>
      <c r="J536" s="145"/>
    </row>
    <row r="537" spans="1:16" hidden="1">
      <c r="H537" s="42" t="s">
        <v>379</v>
      </c>
      <c r="I537" s="81">
        <f>J449</f>
        <v>0</v>
      </c>
      <c r="J537" s="145"/>
    </row>
    <row r="538" spans="1:16" hidden="1">
      <c r="H538" s="42" t="s">
        <v>380</v>
      </c>
      <c r="I538" s="81">
        <f>J491</f>
        <v>0</v>
      </c>
      <c r="J538" s="145"/>
    </row>
    <row r="539" spans="1:16" ht="15" thickBot="1">
      <c r="H539" s="42"/>
      <c r="I539" s="94"/>
      <c r="J539" s="81"/>
    </row>
    <row r="540" spans="1:16" ht="15" thickBot="1">
      <c r="E540" s="42"/>
      <c r="F540" s="42"/>
      <c r="H540" s="146" t="s">
        <v>381</v>
      </c>
      <c r="I540" s="147"/>
      <c r="J540" s="147">
        <f>SUM(I535:I539)</f>
        <v>788638</v>
      </c>
    </row>
    <row r="541" spans="1:16">
      <c r="H541" s="42"/>
      <c r="I541" s="135"/>
    </row>
    <row r="542" spans="1:16" ht="15" thickBot="1">
      <c r="E542" s="42"/>
      <c r="F542" s="42"/>
      <c r="H542" s="42" t="s">
        <v>382</v>
      </c>
      <c r="I542" s="135"/>
      <c r="J542" s="148">
        <f>J540-J533</f>
        <v>5361.2340488749323</v>
      </c>
    </row>
    <row r="543" spans="1:16" ht="15" thickTop="1">
      <c r="E543" s="42"/>
      <c r="F543" s="42"/>
      <c r="H543" s="95"/>
      <c r="J543" s="149"/>
    </row>
    <row r="544" spans="1:16" hidden="1">
      <c r="A544" s="150"/>
      <c r="E544" s="42"/>
      <c r="F544" s="42"/>
      <c r="H544" s="42" t="s">
        <v>383</v>
      </c>
      <c r="J544" s="81" t="e">
        <f>#REF!+J542</f>
        <v>#REF!</v>
      </c>
    </row>
    <row r="545" spans="5:13" hidden="1">
      <c r="E545" s="42"/>
      <c r="F545" s="42"/>
      <c r="H545" s="95"/>
      <c r="J545" s="81"/>
    </row>
    <row r="546" spans="5:13" hidden="1">
      <c r="H546" s="42" t="s">
        <v>384</v>
      </c>
      <c r="J546" s="151" t="e">
        <f>#REF!+(J542*0.25)</f>
        <v>#REF!</v>
      </c>
      <c r="K546" s="105" t="s">
        <v>385</v>
      </c>
      <c r="L546" s="105"/>
      <c r="M546" s="105"/>
    </row>
    <row r="547" spans="5:13" hidden="1">
      <c r="H547" s="95"/>
    </row>
    <row r="548" spans="5:13" hidden="1">
      <c r="H548" s="42" t="s">
        <v>386</v>
      </c>
      <c r="I548" s="42"/>
      <c r="J548" s="152" t="e">
        <f>J544-J546</f>
        <v>#REF!</v>
      </c>
    </row>
    <row r="549" spans="5:13">
      <c r="H549" s="95"/>
    </row>
    <row r="550" spans="5:13">
      <c r="H550" s="42"/>
      <c r="J550" s="153"/>
    </row>
    <row r="551" spans="5:13">
      <c r="H551" s="95"/>
    </row>
    <row r="552" spans="5:13">
      <c r="H552" s="95"/>
      <c r="J552" s="81"/>
    </row>
    <row r="553" spans="5:13">
      <c r="H553" s="95"/>
    </row>
    <row r="554" spans="5:13">
      <c r="H554" s="95"/>
      <c r="J554" s="81"/>
    </row>
    <row r="555" spans="5:13">
      <c r="H555" s="95"/>
    </row>
    <row r="556" spans="5:13">
      <c r="H556" s="95"/>
    </row>
    <row r="557" spans="5:13">
      <c r="H557" s="95"/>
    </row>
    <row r="558" spans="5:13">
      <c r="H558" s="95"/>
    </row>
    <row r="559" spans="5:13">
      <c r="H559" s="95"/>
    </row>
    <row r="560" spans="5:13">
      <c r="H560" s="95"/>
    </row>
    <row r="561" spans="8:8">
      <c r="H561" s="95"/>
    </row>
    <row r="562" spans="8:8">
      <c r="H562" s="95"/>
    </row>
    <row r="563" spans="8:8">
      <c r="H563" s="95"/>
    </row>
    <row r="564" spans="8:8">
      <c r="H564" s="95"/>
    </row>
    <row r="565" spans="8:8">
      <c r="H565" s="95"/>
    </row>
    <row r="566" spans="8:8">
      <c r="H566" s="95"/>
    </row>
    <row r="567" spans="8:8">
      <c r="H567" s="95"/>
    </row>
    <row r="568" spans="8:8">
      <c r="H568" s="95"/>
    </row>
    <row r="569" spans="8:8">
      <c r="H569" s="95"/>
    </row>
    <row r="570" spans="8:8">
      <c r="H570" s="95"/>
    </row>
    <row r="571" spans="8:8">
      <c r="H571" s="95"/>
    </row>
    <row r="572" spans="8:8">
      <c r="H572" s="95"/>
    </row>
    <row r="573" spans="8:8">
      <c r="H573" s="95"/>
    </row>
    <row r="574" spans="8:8">
      <c r="H574" s="95"/>
    </row>
    <row r="575" spans="8:8">
      <c r="H575" s="95"/>
    </row>
    <row r="576" spans="8:8">
      <c r="H576" s="95"/>
    </row>
    <row r="577" spans="8:8">
      <c r="H577" s="95"/>
    </row>
    <row r="578" spans="8:8">
      <c r="H578" s="95"/>
    </row>
    <row r="579" spans="8:8">
      <c r="H579" s="95"/>
    </row>
    <row r="580" spans="8:8">
      <c r="H580" s="95"/>
    </row>
    <row r="581" spans="8:8">
      <c r="H581" s="95"/>
    </row>
    <row r="582" spans="8:8">
      <c r="H582" s="95"/>
    </row>
    <row r="583" spans="8:8">
      <c r="H583" s="95"/>
    </row>
    <row r="584" spans="8:8">
      <c r="H584" s="95"/>
    </row>
    <row r="585" spans="8:8">
      <c r="H585" s="95"/>
    </row>
    <row r="586" spans="8:8">
      <c r="H586" s="95"/>
    </row>
    <row r="587" spans="8:8">
      <c r="H587" s="95"/>
    </row>
    <row r="588" spans="8:8">
      <c r="H588" s="95"/>
    </row>
    <row r="589" spans="8:8">
      <c r="H589" s="95"/>
    </row>
    <row r="590" spans="8:8">
      <c r="H590" s="95"/>
    </row>
    <row r="591" spans="8:8">
      <c r="H591" s="95"/>
    </row>
    <row r="592" spans="8:8">
      <c r="H592" s="95"/>
    </row>
    <row r="593" spans="8:8">
      <c r="H593" s="95"/>
    </row>
    <row r="594" spans="8:8">
      <c r="H594" s="95"/>
    </row>
    <row r="595" spans="8:8">
      <c r="H595" s="95"/>
    </row>
    <row r="596" spans="8:8">
      <c r="H596" s="95"/>
    </row>
    <row r="597" spans="8:8">
      <c r="H597" s="95"/>
    </row>
    <row r="598" spans="8:8">
      <c r="H598" s="95"/>
    </row>
    <row r="599" spans="8:8">
      <c r="H599" s="95"/>
    </row>
    <row r="600" spans="8:8">
      <c r="H600" s="95"/>
    </row>
    <row r="601" spans="8:8">
      <c r="H601" s="95"/>
    </row>
    <row r="602" spans="8:8">
      <c r="H602" s="95"/>
    </row>
    <row r="603" spans="8:8">
      <c r="H603" s="95"/>
    </row>
    <row r="604" spans="8:8">
      <c r="H604" s="95"/>
    </row>
    <row r="605" spans="8:8">
      <c r="H605" s="95"/>
    </row>
    <row r="606" spans="8:8">
      <c r="H606" s="95"/>
    </row>
    <row r="607" spans="8:8">
      <c r="H607" s="95"/>
    </row>
    <row r="608" spans="8:8">
      <c r="H608" s="95"/>
    </row>
    <row r="609" spans="8:8">
      <c r="H609" s="95"/>
    </row>
    <row r="610" spans="8:8">
      <c r="H610" s="95"/>
    </row>
    <row r="611" spans="8:8">
      <c r="H611" s="95"/>
    </row>
    <row r="612" spans="8:8">
      <c r="H612" s="95"/>
    </row>
    <row r="613" spans="8:8">
      <c r="H613" s="95"/>
    </row>
    <row r="614" spans="8:8">
      <c r="H614" s="95"/>
    </row>
    <row r="615" spans="8:8">
      <c r="H615" s="95"/>
    </row>
    <row r="616" spans="8:8">
      <c r="H616" s="95"/>
    </row>
    <row r="617" spans="8:8">
      <c r="H617" s="95"/>
    </row>
    <row r="618" spans="8:8">
      <c r="H618" s="95"/>
    </row>
    <row r="619" spans="8:8">
      <c r="H619" s="95"/>
    </row>
    <row r="620" spans="8:8">
      <c r="H620" s="95"/>
    </row>
    <row r="621" spans="8:8">
      <c r="H621" s="95"/>
    </row>
    <row r="622" spans="8:8">
      <c r="H622" s="95"/>
    </row>
    <row r="623" spans="8:8">
      <c r="H623" s="95"/>
    </row>
    <row r="624" spans="8:8">
      <c r="H624" s="95"/>
    </row>
    <row r="625" spans="8:8">
      <c r="H625" s="95"/>
    </row>
    <row r="626" spans="8:8">
      <c r="H626" s="95"/>
    </row>
    <row r="627" spans="8:8">
      <c r="H627" s="95"/>
    </row>
    <row r="628" spans="8:8">
      <c r="H628" s="95"/>
    </row>
    <row r="629" spans="8:8">
      <c r="H629" s="95"/>
    </row>
    <row r="630" spans="8:8">
      <c r="H630" s="95"/>
    </row>
    <row r="631" spans="8:8">
      <c r="H631" s="95"/>
    </row>
    <row r="632" spans="8:8">
      <c r="H632" s="95"/>
    </row>
    <row r="633" spans="8:8">
      <c r="H633" s="95"/>
    </row>
    <row r="634" spans="8:8">
      <c r="H634" s="95"/>
    </row>
    <row r="635" spans="8:8">
      <c r="H635" s="95"/>
    </row>
    <row r="636" spans="8:8">
      <c r="H636" s="95"/>
    </row>
    <row r="637" spans="8:8">
      <c r="H637" s="95"/>
    </row>
    <row r="638" spans="8:8">
      <c r="H638" s="95"/>
    </row>
    <row r="639" spans="8:8">
      <c r="H639" s="95"/>
    </row>
    <row r="640" spans="8:8">
      <c r="H640" s="95"/>
    </row>
    <row r="641" spans="8:8">
      <c r="H641" s="95"/>
    </row>
    <row r="642" spans="8:8">
      <c r="H642" s="95"/>
    </row>
    <row r="643" spans="8:8">
      <c r="H643" s="95"/>
    </row>
    <row r="644" spans="8:8">
      <c r="H644" s="95"/>
    </row>
    <row r="645" spans="8:8">
      <c r="H645" s="95"/>
    </row>
    <row r="646" spans="8:8">
      <c r="H646" s="95"/>
    </row>
    <row r="647" spans="8:8">
      <c r="H647" s="95"/>
    </row>
    <row r="648" spans="8:8">
      <c r="H648" s="95"/>
    </row>
    <row r="649" spans="8:8">
      <c r="H649" s="95"/>
    </row>
    <row r="650" spans="8:8">
      <c r="H650" s="95"/>
    </row>
    <row r="651" spans="8:8">
      <c r="H651" s="95"/>
    </row>
    <row r="652" spans="8:8">
      <c r="H652" s="95"/>
    </row>
    <row r="653" spans="8:8">
      <c r="H653" s="95"/>
    </row>
    <row r="654" spans="8:8">
      <c r="H654" s="95"/>
    </row>
    <row r="655" spans="8:8">
      <c r="H655" s="95"/>
    </row>
    <row r="656" spans="8:8">
      <c r="H656" s="95"/>
    </row>
    <row r="657" spans="8:8">
      <c r="H657" s="95"/>
    </row>
    <row r="658" spans="8:8">
      <c r="H658" s="95"/>
    </row>
    <row r="659" spans="8:8">
      <c r="H659" s="95"/>
    </row>
    <row r="660" spans="8:8">
      <c r="H660" s="95"/>
    </row>
    <row r="661" spans="8:8">
      <c r="H661" s="95"/>
    </row>
    <row r="662" spans="8:8">
      <c r="H662" s="95"/>
    </row>
    <row r="663" spans="8:8">
      <c r="H663" s="95"/>
    </row>
    <row r="664" spans="8:8">
      <c r="H664" s="95"/>
    </row>
    <row r="665" spans="8:8">
      <c r="H665" s="95"/>
    </row>
    <row r="666" spans="8:8">
      <c r="H666" s="95"/>
    </row>
    <row r="667" spans="8:8">
      <c r="H667" s="95"/>
    </row>
    <row r="668" spans="8:8">
      <c r="H668" s="95"/>
    </row>
    <row r="669" spans="8:8">
      <c r="H669" s="95"/>
    </row>
    <row r="670" spans="8:8">
      <c r="H670" s="95"/>
    </row>
    <row r="671" spans="8:8">
      <c r="H671" s="95"/>
    </row>
    <row r="672" spans="8:8">
      <c r="H672" s="95"/>
    </row>
    <row r="673" spans="8:8">
      <c r="H673" s="95"/>
    </row>
    <row r="674" spans="8:8">
      <c r="H674" s="95"/>
    </row>
    <row r="675" spans="8:8">
      <c r="H675" s="95"/>
    </row>
    <row r="676" spans="8:8">
      <c r="H676" s="95"/>
    </row>
    <row r="677" spans="8:8">
      <c r="H677" s="95"/>
    </row>
    <row r="678" spans="8:8">
      <c r="H678" s="95"/>
    </row>
    <row r="679" spans="8:8">
      <c r="H679" s="95"/>
    </row>
    <row r="680" spans="8:8">
      <c r="H680" s="95"/>
    </row>
    <row r="681" spans="8:8">
      <c r="H681" s="95"/>
    </row>
    <row r="682" spans="8:8">
      <c r="H682" s="95"/>
    </row>
    <row r="683" spans="8:8">
      <c r="H683" s="95"/>
    </row>
    <row r="684" spans="8:8">
      <c r="H684" s="95"/>
    </row>
    <row r="685" spans="8:8">
      <c r="H685" s="95"/>
    </row>
    <row r="686" spans="8:8">
      <c r="H686" s="95"/>
    </row>
    <row r="687" spans="8:8">
      <c r="H687" s="95"/>
    </row>
    <row r="688" spans="8:8">
      <c r="H688" s="95"/>
    </row>
    <row r="689" spans="8:8">
      <c r="H689" s="95"/>
    </row>
    <row r="690" spans="8:8">
      <c r="H690" s="95"/>
    </row>
    <row r="691" spans="8:8">
      <c r="H691" s="95"/>
    </row>
    <row r="692" spans="8:8">
      <c r="H692" s="95"/>
    </row>
    <row r="693" spans="8:8">
      <c r="H693" s="95"/>
    </row>
    <row r="694" spans="8:8">
      <c r="H694" s="95"/>
    </row>
    <row r="695" spans="8:8">
      <c r="H695" s="95"/>
    </row>
    <row r="696" spans="8:8">
      <c r="H696" s="95"/>
    </row>
    <row r="697" spans="8:8">
      <c r="H697" s="95"/>
    </row>
    <row r="698" spans="8:8">
      <c r="H698" s="95"/>
    </row>
    <row r="699" spans="8:8">
      <c r="H699" s="95"/>
    </row>
    <row r="700" spans="8:8">
      <c r="H700" s="95"/>
    </row>
    <row r="701" spans="8:8">
      <c r="H701" s="95"/>
    </row>
    <row r="702" spans="8:8">
      <c r="H702" s="95"/>
    </row>
    <row r="703" spans="8:8">
      <c r="H703" s="95"/>
    </row>
    <row r="704" spans="8:8">
      <c r="H704" s="95"/>
    </row>
    <row r="705" spans="8:8">
      <c r="H705" s="95"/>
    </row>
    <row r="706" spans="8:8">
      <c r="H706" s="95"/>
    </row>
    <row r="707" spans="8:8">
      <c r="H707" s="95"/>
    </row>
    <row r="708" spans="8:8">
      <c r="H708" s="95"/>
    </row>
    <row r="709" spans="8:8">
      <c r="H709" s="95"/>
    </row>
    <row r="710" spans="8:8">
      <c r="H710" s="95"/>
    </row>
    <row r="711" spans="8:8">
      <c r="H711" s="95"/>
    </row>
    <row r="712" spans="8:8">
      <c r="H712" s="95"/>
    </row>
    <row r="713" spans="8:8">
      <c r="H713" s="95"/>
    </row>
    <row r="714" spans="8:8">
      <c r="H714" s="95"/>
    </row>
    <row r="715" spans="8:8">
      <c r="H715" s="95"/>
    </row>
    <row r="716" spans="8:8">
      <c r="H716" s="95"/>
    </row>
    <row r="717" spans="8:8">
      <c r="H717" s="95"/>
    </row>
    <row r="718" spans="8:8">
      <c r="H718" s="95"/>
    </row>
    <row r="719" spans="8:8">
      <c r="H719" s="95"/>
    </row>
    <row r="720" spans="8:8">
      <c r="H720" s="95"/>
    </row>
    <row r="721" spans="8:8">
      <c r="H721" s="95"/>
    </row>
    <row r="722" spans="8:8">
      <c r="H722" s="95"/>
    </row>
    <row r="723" spans="8:8">
      <c r="H723" s="95"/>
    </row>
    <row r="724" spans="8:8">
      <c r="H724" s="95"/>
    </row>
    <row r="725" spans="8:8">
      <c r="H725" s="95"/>
    </row>
    <row r="726" spans="8:8">
      <c r="H726" s="95"/>
    </row>
    <row r="727" spans="8:8">
      <c r="H727" s="95"/>
    </row>
    <row r="728" spans="8:8">
      <c r="H728" s="95"/>
    </row>
    <row r="729" spans="8:8">
      <c r="H729" s="95"/>
    </row>
    <row r="730" spans="8:8">
      <c r="H730" s="95"/>
    </row>
    <row r="731" spans="8:8">
      <c r="H731" s="95"/>
    </row>
    <row r="732" spans="8:8">
      <c r="H732" s="95"/>
    </row>
    <row r="733" spans="8:8">
      <c r="H733" s="95"/>
    </row>
    <row r="734" spans="8:8">
      <c r="H734" s="95"/>
    </row>
  </sheetData>
  <mergeCells count="4">
    <mergeCell ref="X3:Y4"/>
    <mergeCell ref="X5:Y6"/>
    <mergeCell ref="X7:Y8"/>
    <mergeCell ref="G10:H10"/>
  </mergeCells>
  <phoneticPr fontId="40" type="noConversion"/>
  <pageMargins left="0.7" right="0.7" top="0.75" bottom="0.75" header="0.3" footer="0.3"/>
  <pageSetup scale="21" fitToHeight="4" orientation="portrait" verticalDpi="0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opLeftCell="A14" zoomScaleSheetLayoutView="75" workbookViewId="0">
      <selection activeCell="A59" sqref="A59"/>
    </sheetView>
  </sheetViews>
  <sheetFormatPr baseColWidth="10" defaultColWidth="9.1640625" defaultRowHeight="15" x14ac:dyDescent="0"/>
  <cols>
    <col min="1" max="1" width="26" style="1" customWidth="1"/>
    <col min="2" max="2" width="13" style="2" customWidth="1"/>
    <col min="3" max="3" width="11.33203125" style="2" customWidth="1"/>
    <col min="4" max="4" width="13.5" style="2" customWidth="1"/>
    <col min="5" max="5" width="16" style="1" customWidth="1"/>
    <col min="6" max="6" width="14.5" style="1" customWidth="1"/>
    <col min="7" max="7" width="15.5" style="1" customWidth="1"/>
    <col min="8" max="8" width="11.83203125" style="1" customWidth="1"/>
    <col min="9" max="9" width="12.83203125" style="1" customWidth="1"/>
    <col min="10" max="10" width="11.5" style="1" customWidth="1"/>
    <col min="11" max="11" width="10.83203125" style="1" customWidth="1"/>
    <col min="12" max="12" width="9.1640625" style="1"/>
    <col min="13" max="13" width="11.5" style="1" bestFit="1" customWidth="1"/>
    <col min="14" max="256" width="9.1640625" style="1"/>
    <col min="257" max="257" width="21.5" style="1" customWidth="1"/>
    <col min="258" max="258" width="13" style="1" customWidth="1"/>
    <col min="259" max="259" width="11.33203125" style="1" customWidth="1"/>
    <col min="260" max="260" width="13.5" style="1" customWidth="1"/>
    <col min="261" max="261" width="16" style="1" customWidth="1"/>
    <col min="262" max="262" width="14.5" style="1" customWidth="1"/>
    <col min="263" max="263" width="15.5" style="1" customWidth="1"/>
    <col min="264" max="264" width="11.83203125" style="1" customWidth="1"/>
    <col min="265" max="265" width="12.83203125" style="1" customWidth="1"/>
    <col min="266" max="266" width="11.5" style="1" customWidth="1"/>
    <col min="267" max="267" width="10.83203125" style="1" customWidth="1"/>
    <col min="268" max="512" width="9.1640625" style="1"/>
    <col min="513" max="513" width="21.5" style="1" customWidth="1"/>
    <col min="514" max="514" width="13" style="1" customWidth="1"/>
    <col min="515" max="515" width="11.33203125" style="1" customWidth="1"/>
    <col min="516" max="516" width="13.5" style="1" customWidth="1"/>
    <col min="517" max="517" width="16" style="1" customWidth="1"/>
    <col min="518" max="518" width="14.5" style="1" customWidth="1"/>
    <col min="519" max="519" width="15.5" style="1" customWidth="1"/>
    <col min="520" max="520" width="11.83203125" style="1" customWidth="1"/>
    <col min="521" max="521" width="12.83203125" style="1" customWidth="1"/>
    <col min="522" max="522" width="11.5" style="1" customWidth="1"/>
    <col min="523" max="523" width="10.83203125" style="1" customWidth="1"/>
    <col min="524" max="768" width="9.1640625" style="1"/>
    <col min="769" max="769" width="21.5" style="1" customWidth="1"/>
    <col min="770" max="770" width="13" style="1" customWidth="1"/>
    <col min="771" max="771" width="11.33203125" style="1" customWidth="1"/>
    <col min="772" max="772" width="13.5" style="1" customWidth="1"/>
    <col min="773" max="773" width="16" style="1" customWidth="1"/>
    <col min="774" max="774" width="14.5" style="1" customWidth="1"/>
    <col min="775" max="775" width="15.5" style="1" customWidth="1"/>
    <col min="776" max="776" width="11.83203125" style="1" customWidth="1"/>
    <col min="777" max="777" width="12.83203125" style="1" customWidth="1"/>
    <col min="778" max="778" width="11.5" style="1" customWidth="1"/>
    <col min="779" max="779" width="10.83203125" style="1" customWidth="1"/>
    <col min="780" max="1024" width="9.1640625" style="1"/>
    <col min="1025" max="1025" width="21.5" style="1" customWidth="1"/>
    <col min="1026" max="1026" width="13" style="1" customWidth="1"/>
    <col min="1027" max="1027" width="11.33203125" style="1" customWidth="1"/>
    <col min="1028" max="1028" width="13.5" style="1" customWidth="1"/>
    <col min="1029" max="1029" width="16" style="1" customWidth="1"/>
    <col min="1030" max="1030" width="14.5" style="1" customWidth="1"/>
    <col min="1031" max="1031" width="15.5" style="1" customWidth="1"/>
    <col min="1032" max="1032" width="11.83203125" style="1" customWidth="1"/>
    <col min="1033" max="1033" width="12.83203125" style="1" customWidth="1"/>
    <col min="1034" max="1034" width="11.5" style="1" customWidth="1"/>
    <col min="1035" max="1035" width="10.83203125" style="1" customWidth="1"/>
    <col min="1036" max="1280" width="9.1640625" style="1"/>
    <col min="1281" max="1281" width="21.5" style="1" customWidth="1"/>
    <col min="1282" max="1282" width="13" style="1" customWidth="1"/>
    <col min="1283" max="1283" width="11.33203125" style="1" customWidth="1"/>
    <col min="1284" max="1284" width="13.5" style="1" customWidth="1"/>
    <col min="1285" max="1285" width="16" style="1" customWidth="1"/>
    <col min="1286" max="1286" width="14.5" style="1" customWidth="1"/>
    <col min="1287" max="1287" width="15.5" style="1" customWidth="1"/>
    <col min="1288" max="1288" width="11.83203125" style="1" customWidth="1"/>
    <col min="1289" max="1289" width="12.83203125" style="1" customWidth="1"/>
    <col min="1290" max="1290" width="11.5" style="1" customWidth="1"/>
    <col min="1291" max="1291" width="10.83203125" style="1" customWidth="1"/>
    <col min="1292" max="1536" width="9.1640625" style="1"/>
    <col min="1537" max="1537" width="21.5" style="1" customWidth="1"/>
    <col min="1538" max="1538" width="13" style="1" customWidth="1"/>
    <col min="1539" max="1539" width="11.33203125" style="1" customWidth="1"/>
    <col min="1540" max="1540" width="13.5" style="1" customWidth="1"/>
    <col min="1541" max="1541" width="16" style="1" customWidth="1"/>
    <col min="1542" max="1542" width="14.5" style="1" customWidth="1"/>
    <col min="1543" max="1543" width="15.5" style="1" customWidth="1"/>
    <col min="1544" max="1544" width="11.83203125" style="1" customWidth="1"/>
    <col min="1545" max="1545" width="12.83203125" style="1" customWidth="1"/>
    <col min="1546" max="1546" width="11.5" style="1" customWidth="1"/>
    <col min="1547" max="1547" width="10.83203125" style="1" customWidth="1"/>
    <col min="1548" max="1792" width="9.1640625" style="1"/>
    <col min="1793" max="1793" width="21.5" style="1" customWidth="1"/>
    <col min="1794" max="1794" width="13" style="1" customWidth="1"/>
    <col min="1795" max="1795" width="11.33203125" style="1" customWidth="1"/>
    <col min="1796" max="1796" width="13.5" style="1" customWidth="1"/>
    <col min="1797" max="1797" width="16" style="1" customWidth="1"/>
    <col min="1798" max="1798" width="14.5" style="1" customWidth="1"/>
    <col min="1799" max="1799" width="15.5" style="1" customWidth="1"/>
    <col min="1800" max="1800" width="11.83203125" style="1" customWidth="1"/>
    <col min="1801" max="1801" width="12.83203125" style="1" customWidth="1"/>
    <col min="1802" max="1802" width="11.5" style="1" customWidth="1"/>
    <col min="1803" max="1803" width="10.83203125" style="1" customWidth="1"/>
    <col min="1804" max="2048" width="9.1640625" style="1"/>
    <col min="2049" max="2049" width="21.5" style="1" customWidth="1"/>
    <col min="2050" max="2050" width="13" style="1" customWidth="1"/>
    <col min="2051" max="2051" width="11.33203125" style="1" customWidth="1"/>
    <col min="2052" max="2052" width="13.5" style="1" customWidth="1"/>
    <col min="2053" max="2053" width="16" style="1" customWidth="1"/>
    <col min="2054" max="2054" width="14.5" style="1" customWidth="1"/>
    <col min="2055" max="2055" width="15.5" style="1" customWidth="1"/>
    <col min="2056" max="2056" width="11.83203125" style="1" customWidth="1"/>
    <col min="2057" max="2057" width="12.83203125" style="1" customWidth="1"/>
    <col min="2058" max="2058" width="11.5" style="1" customWidth="1"/>
    <col min="2059" max="2059" width="10.83203125" style="1" customWidth="1"/>
    <col min="2060" max="2304" width="9.1640625" style="1"/>
    <col min="2305" max="2305" width="21.5" style="1" customWidth="1"/>
    <col min="2306" max="2306" width="13" style="1" customWidth="1"/>
    <col min="2307" max="2307" width="11.33203125" style="1" customWidth="1"/>
    <col min="2308" max="2308" width="13.5" style="1" customWidth="1"/>
    <col min="2309" max="2309" width="16" style="1" customWidth="1"/>
    <col min="2310" max="2310" width="14.5" style="1" customWidth="1"/>
    <col min="2311" max="2311" width="15.5" style="1" customWidth="1"/>
    <col min="2312" max="2312" width="11.83203125" style="1" customWidth="1"/>
    <col min="2313" max="2313" width="12.83203125" style="1" customWidth="1"/>
    <col min="2314" max="2314" width="11.5" style="1" customWidth="1"/>
    <col min="2315" max="2315" width="10.83203125" style="1" customWidth="1"/>
    <col min="2316" max="2560" width="9.1640625" style="1"/>
    <col min="2561" max="2561" width="21.5" style="1" customWidth="1"/>
    <col min="2562" max="2562" width="13" style="1" customWidth="1"/>
    <col min="2563" max="2563" width="11.33203125" style="1" customWidth="1"/>
    <col min="2564" max="2564" width="13.5" style="1" customWidth="1"/>
    <col min="2565" max="2565" width="16" style="1" customWidth="1"/>
    <col min="2566" max="2566" width="14.5" style="1" customWidth="1"/>
    <col min="2567" max="2567" width="15.5" style="1" customWidth="1"/>
    <col min="2568" max="2568" width="11.83203125" style="1" customWidth="1"/>
    <col min="2569" max="2569" width="12.83203125" style="1" customWidth="1"/>
    <col min="2570" max="2570" width="11.5" style="1" customWidth="1"/>
    <col min="2571" max="2571" width="10.83203125" style="1" customWidth="1"/>
    <col min="2572" max="2816" width="9.1640625" style="1"/>
    <col min="2817" max="2817" width="21.5" style="1" customWidth="1"/>
    <col min="2818" max="2818" width="13" style="1" customWidth="1"/>
    <col min="2819" max="2819" width="11.33203125" style="1" customWidth="1"/>
    <col min="2820" max="2820" width="13.5" style="1" customWidth="1"/>
    <col min="2821" max="2821" width="16" style="1" customWidth="1"/>
    <col min="2822" max="2822" width="14.5" style="1" customWidth="1"/>
    <col min="2823" max="2823" width="15.5" style="1" customWidth="1"/>
    <col min="2824" max="2824" width="11.83203125" style="1" customWidth="1"/>
    <col min="2825" max="2825" width="12.83203125" style="1" customWidth="1"/>
    <col min="2826" max="2826" width="11.5" style="1" customWidth="1"/>
    <col min="2827" max="2827" width="10.83203125" style="1" customWidth="1"/>
    <col min="2828" max="3072" width="9.1640625" style="1"/>
    <col min="3073" max="3073" width="21.5" style="1" customWidth="1"/>
    <col min="3074" max="3074" width="13" style="1" customWidth="1"/>
    <col min="3075" max="3075" width="11.33203125" style="1" customWidth="1"/>
    <col min="3076" max="3076" width="13.5" style="1" customWidth="1"/>
    <col min="3077" max="3077" width="16" style="1" customWidth="1"/>
    <col min="3078" max="3078" width="14.5" style="1" customWidth="1"/>
    <col min="3079" max="3079" width="15.5" style="1" customWidth="1"/>
    <col min="3080" max="3080" width="11.83203125" style="1" customWidth="1"/>
    <col min="3081" max="3081" width="12.83203125" style="1" customWidth="1"/>
    <col min="3082" max="3082" width="11.5" style="1" customWidth="1"/>
    <col min="3083" max="3083" width="10.83203125" style="1" customWidth="1"/>
    <col min="3084" max="3328" width="9.1640625" style="1"/>
    <col min="3329" max="3329" width="21.5" style="1" customWidth="1"/>
    <col min="3330" max="3330" width="13" style="1" customWidth="1"/>
    <col min="3331" max="3331" width="11.33203125" style="1" customWidth="1"/>
    <col min="3332" max="3332" width="13.5" style="1" customWidth="1"/>
    <col min="3333" max="3333" width="16" style="1" customWidth="1"/>
    <col min="3334" max="3334" width="14.5" style="1" customWidth="1"/>
    <col min="3335" max="3335" width="15.5" style="1" customWidth="1"/>
    <col min="3336" max="3336" width="11.83203125" style="1" customWidth="1"/>
    <col min="3337" max="3337" width="12.83203125" style="1" customWidth="1"/>
    <col min="3338" max="3338" width="11.5" style="1" customWidth="1"/>
    <col min="3339" max="3339" width="10.83203125" style="1" customWidth="1"/>
    <col min="3340" max="3584" width="9.1640625" style="1"/>
    <col min="3585" max="3585" width="21.5" style="1" customWidth="1"/>
    <col min="3586" max="3586" width="13" style="1" customWidth="1"/>
    <col min="3587" max="3587" width="11.33203125" style="1" customWidth="1"/>
    <col min="3588" max="3588" width="13.5" style="1" customWidth="1"/>
    <col min="3589" max="3589" width="16" style="1" customWidth="1"/>
    <col min="3590" max="3590" width="14.5" style="1" customWidth="1"/>
    <col min="3591" max="3591" width="15.5" style="1" customWidth="1"/>
    <col min="3592" max="3592" width="11.83203125" style="1" customWidth="1"/>
    <col min="3593" max="3593" width="12.83203125" style="1" customWidth="1"/>
    <col min="3594" max="3594" width="11.5" style="1" customWidth="1"/>
    <col min="3595" max="3595" width="10.83203125" style="1" customWidth="1"/>
    <col min="3596" max="3840" width="9.1640625" style="1"/>
    <col min="3841" max="3841" width="21.5" style="1" customWidth="1"/>
    <col min="3842" max="3842" width="13" style="1" customWidth="1"/>
    <col min="3843" max="3843" width="11.33203125" style="1" customWidth="1"/>
    <col min="3844" max="3844" width="13.5" style="1" customWidth="1"/>
    <col min="3845" max="3845" width="16" style="1" customWidth="1"/>
    <col min="3846" max="3846" width="14.5" style="1" customWidth="1"/>
    <col min="3847" max="3847" width="15.5" style="1" customWidth="1"/>
    <col min="3848" max="3848" width="11.83203125" style="1" customWidth="1"/>
    <col min="3849" max="3849" width="12.83203125" style="1" customWidth="1"/>
    <col min="3850" max="3850" width="11.5" style="1" customWidth="1"/>
    <col min="3851" max="3851" width="10.83203125" style="1" customWidth="1"/>
    <col min="3852" max="4096" width="9.1640625" style="1"/>
    <col min="4097" max="4097" width="21.5" style="1" customWidth="1"/>
    <col min="4098" max="4098" width="13" style="1" customWidth="1"/>
    <col min="4099" max="4099" width="11.33203125" style="1" customWidth="1"/>
    <col min="4100" max="4100" width="13.5" style="1" customWidth="1"/>
    <col min="4101" max="4101" width="16" style="1" customWidth="1"/>
    <col min="4102" max="4102" width="14.5" style="1" customWidth="1"/>
    <col min="4103" max="4103" width="15.5" style="1" customWidth="1"/>
    <col min="4104" max="4104" width="11.83203125" style="1" customWidth="1"/>
    <col min="4105" max="4105" width="12.83203125" style="1" customWidth="1"/>
    <col min="4106" max="4106" width="11.5" style="1" customWidth="1"/>
    <col min="4107" max="4107" width="10.83203125" style="1" customWidth="1"/>
    <col min="4108" max="4352" width="9.1640625" style="1"/>
    <col min="4353" max="4353" width="21.5" style="1" customWidth="1"/>
    <col min="4354" max="4354" width="13" style="1" customWidth="1"/>
    <col min="4355" max="4355" width="11.33203125" style="1" customWidth="1"/>
    <col min="4356" max="4356" width="13.5" style="1" customWidth="1"/>
    <col min="4357" max="4357" width="16" style="1" customWidth="1"/>
    <col min="4358" max="4358" width="14.5" style="1" customWidth="1"/>
    <col min="4359" max="4359" width="15.5" style="1" customWidth="1"/>
    <col min="4360" max="4360" width="11.83203125" style="1" customWidth="1"/>
    <col min="4361" max="4361" width="12.83203125" style="1" customWidth="1"/>
    <col min="4362" max="4362" width="11.5" style="1" customWidth="1"/>
    <col min="4363" max="4363" width="10.83203125" style="1" customWidth="1"/>
    <col min="4364" max="4608" width="9.1640625" style="1"/>
    <col min="4609" max="4609" width="21.5" style="1" customWidth="1"/>
    <col min="4610" max="4610" width="13" style="1" customWidth="1"/>
    <col min="4611" max="4611" width="11.33203125" style="1" customWidth="1"/>
    <col min="4612" max="4612" width="13.5" style="1" customWidth="1"/>
    <col min="4613" max="4613" width="16" style="1" customWidth="1"/>
    <col min="4614" max="4614" width="14.5" style="1" customWidth="1"/>
    <col min="4615" max="4615" width="15.5" style="1" customWidth="1"/>
    <col min="4616" max="4616" width="11.83203125" style="1" customWidth="1"/>
    <col min="4617" max="4617" width="12.83203125" style="1" customWidth="1"/>
    <col min="4618" max="4618" width="11.5" style="1" customWidth="1"/>
    <col min="4619" max="4619" width="10.83203125" style="1" customWidth="1"/>
    <col min="4620" max="4864" width="9.1640625" style="1"/>
    <col min="4865" max="4865" width="21.5" style="1" customWidth="1"/>
    <col min="4866" max="4866" width="13" style="1" customWidth="1"/>
    <col min="4867" max="4867" width="11.33203125" style="1" customWidth="1"/>
    <col min="4868" max="4868" width="13.5" style="1" customWidth="1"/>
    <col min="4869" max="4869" width="16" style="1" customWidth="1"/>
    <col min="4870" max="4870" width="14.5" style="1" customWidth="1"/>
    <col min="4871" max="4871" width="15.5" style="1" customWidth="1"/>
    <col min="4872" max="4872" width="11.83203125" style="1" customWidth="1"/>
    <col min="4873" max="4873" width="12.83203125" style="1" customWidth="1"/>
    <col min="4874" max="4874" width="11.5" style="1" customWidth="1"/>
    <col min="4875" max="4875" width="10.83203125" style="1" customWidth="1"/>
    <col min="4876" max="5120" width="9.1640625" style="1"/>
    <col min="5121" max="5121" width="21.5" style="1" customWidth="1"/>
    <col min="5122" max="5122" width="13" style="1" customWidth="1"/>
    <col min="5123" max="5123" width="11.33203125" style="1" customWidth="1"/>
    <col min="5124" max="5124" width="13.5" style="1" customWidth="1"/>
    <col min="5125" max="5125" width="16" style="1" customWidth="1"/>
    <col min="5126" max="5126" width="14.5" style="1" customWidth="1"/>
    <col min="5127" max="5127" width="15.5" style="1" customWidth="1"/>
    <col min="5128" max="5128" width="11.83203125" style="1" customWidth="1"/>
    <col min="5129" max="5129" width="12.83203125" style="1" customWidth="1"/>
    <col min="5130" max="5130" width="11.5" style="1" customWidth="1"/>
    <col min="5131" max="5131" width="10.83203125" style="1" customWidth="1"/>
    <col min="5132" max="5376" width="9.1640625" style="1"/>
    <col min="5377" max="5377" width="21.5" style="1" customWidth="1"/>
    <col min="5378" max="5378" width="13" style="1" customWidth="1"/>
    <col min="5379" max="5379" width="11.33203125" style="1" customWidth="1"/>
    <col min="5380" max="5380" width="13.5" style="1" customWidth="1"/>
    <col min="5381" max="5381" width="16" style="1" customWidth="1"/>
    <col min="5382" max="5382" width="14.5" style="1" customWidth="1"/>
    <col min="5383" max="5383" width="15.5" style="1" customWidth="1"/>
    <col min="5384" max="5384" width="11.83203125" style="1" customWidth="1"/>
    <col min="5385" max="5385" width="12.83203125" style="1" customWidth="1"/>
    <col min="5386" max="5386" width="11.5" style="1" customWidth="1"/>
    <col min="5387" max="5387" width="10.83203125" style="1" customWidth="1"/>
    <col min="5388" max="5632" width="9.1640625" style="1"/>
    <col min="5633" max="5633" width="21.5" style="1" customWidth="1"/>
    <col min="5634" max="5634" width="13" style="1" customWidth="1"/>
    <col min="5635" max="5635" width="11.33203125" style="1" customWidth="1"/>
    <col min="5636" max="5636" width="13.5" style="1" customWidth="1"/>
    <col min="5637" max="5637" width="16" style="1" customWidth="1"/>
    <col min="5638" max="5638" width="14.5" style="1" customWidth="1"/>
    <col min="5639" max="5639" width="15.5" style="1" customWidth="1"/>
    <col min="5640" max="5640" width="11.83203125" style="1" customWidth="1"/>
    <col min="5641" max="5641" width="12.83203125" style="1" customWidth="1"/>
    <col min="5642" max="5642" width="11.5" style="1" customWidth="1"/>
    <col min="5643" max="5643" width="10.83203125" style="1" customWidth="1"/>
    <col min="5644" max="5888" width="9.1640625" style="1"/>
    <col min="5889" max="5889" width="21.5" style="1" customWidth="1"/>
    <col min="5890" max="5890" width="13" style="1" customWidth="1"/>
    <col min="5891" max="5891" width="11.33203125" style="1" customWidth="1"/>
    <col min="5892" max="5892" width="13.5" style="1" customWidth="1"/>
    <col min="5893" max="5893" width="16" style="1" customWidth="1"/>
    <col min="5894" max="5894" width="14.5" style="1" customWidth="1"/>
    <col min="5895" max="5895" width="15.5" style="1" customWidth="1"/>
    <col min="5896" max="5896" width="11.83203125" style="1" customWidth="1"/>
    <col min="5897" max="5897" width="12.83203125" style="1" customWidth="1"/>
    <col min="5898" max="5898" width="11.5" style="1" customWidth="1"/>
    <col min="5899" max="5899" width="10.83203125" style="1" customWidth="1"/>
    <col min="5900" max="6144" width="9.1640625" style="1"/>
    <col min="6145" max="6145" width="21.5" style="1" customWidth="1"/>
    <col min="6146" max="6146" width="13" style="1" customWidth="1"/>
    <col min="6147" max="6147" width="11.33203125" style="1" customWidth="1"/>
    <col min="6148" max="6148" width="13.5" style="1" customWidth="1"/>
    <col min="6149" max="6149" width="16" style="1" customWidth="1"/>
    <col min="6150" max="6150" width="14.5" style="1" customWidth="1"/>
    <col min="6151" max="6151" width="15.5" style="1" customWidth="1"/>
    <col min="6152" max="6152" width="11.83203125" style="1" customWidth="1"/>
    <col min="6153" max="6153" width="12.83203125" style="1" customWidth="1"/>
    <col min="6154" max="6154" width="11.5" style="1" customWidth="1"/>
    <col min="6155" max="6155" width="10.83203125" style="1" customWidth="1"/>
    <col min="6156" max="6400" width="9.1640625" style="1"/>
    <col min="6401" max="6401" width="21.5" style="1" customWidth="1"/>
    <col min="6402" max="6402" width="13" style="1" customWidth="1"/>
    <col min="6403" max="6403" width="11.33203125" style="1" customWidth="1"/>
    <col min="6404" max="6404" width="13.5" style="1" customWidth="1"/>
    <col min="6405" max="6405" width="16" style="1" customWidth="1"/>
    <col min="6406" max="6406" width="14.5" style="1" customWidth="1"/>
    <col min="6407" max="6407" width="15.5" style="1" customWidth="1"/>
    <col min="6408" max="6408" width="11.83203125" style="1" customWidth="1"/>
    <col min="6409" max="6409" width="12.83203125" style="1" customWidth="1"/>
    <col min="6410" max="6410" width="11.5" style="1" customWidth="1"/>
    <col min="6411" max="6411" width="10.83203125" style="1" customWidth="1"/>
    <col min="6412" max="6656" width="9.1640625" style="1"/>
    <col min="6657" max="6657" width="21.5" style="1" customWidth="1"/>
    <col min="6658" max="6658" width="13" style="1" customWidth="1"/>
    <col min="6659" max="6659" width="11.33203125" style="1" customWidth="1"/>
    <col min="6660" max="6660" width="13.5" style="1" customWidth="1"/>
    <col min="6661" max="6661" width="16" style="1" customWidth="1"/>
    <col min="6662" max="6662" width="14.5" style="1" customWidth="1"/>
    <col min="6663" max="6663" width="15.5" style="1" customWidth="1"/>
    <col min="6664" max="6664" width="11.83203125" style="1" customWidth="1"/>
    <col min="6665" max="6665" width="12.83203125" style="1" customWidth="1"/>
    <col min="6666" max="6666" width="11.5" style="1" customWidth="1"/>
    <col min="6667" max="6667" width="10.83203125" style="1" customWidth="1"/>
    <col min="6668" max="6912" width="9.1640625" style="1"/>
    <col min="6913" max="6913" width="21.5" style="1" customWidth="1"/>
    <col min="6914" max="6914" width="13" style="1" customWidth="1"/>
    <col min="6915" max="6915" width="11.33203125" style="1" customWidth="1"/>
    <col min="6916" max="6916" width="13.5" style="1" customWidth="1"/>
    <col min="6917" max="6917" width="16" style="1" customWidth="1"/>
    <col min="6918" max="6918" width="14.5" style="1" customWidth="1"/>
    <col min="6919" max="6919" width="15.5" style="1" customWidth="1"/>
    <col min="6920" max="6920" width="11.83203125" style="1" customWidth="1"/>
    <col min="6921" max="6921" width="12.83203125" style="1" customWidth="1"/>
    <col min="6922" max="6922" width="11.5" style="1" customWidth="1"/>
    <col min="6923" max="6923" width="10.83203125" style="1" customWidth="1"/>
    <col min="6924" max="7168" width="9.1640625" style="1"/>
    <col min="7169" max="7169" width="21.5" style="1" customWidth="1"/>
    <col min="7170" max="7170" width="13" style="1" customWidth="1"/>
    <col min="7171" max="7171" width="11.33203125" style="1" customWidth="1"/>
    <col min="7172" max="7172" width="13.5" style="1" customWidth="1"/>
    <col min="7173" max="7173" width="16" style="1" customWidth="1"/>
    <col min="7174" max="7174" width="14.5" style="1" customWidth="1"/>
    <col min="7175" max="7175" width="15.5" style="1" customWidth="1"/>
    <col min="7176" max="7176" width="11.83203125" style="1" customWidth="1"/>
    <col min="7177" max="7177" width="12.83203125" style="1" customWidth="1"/>
    <col min="7178" max="7178" width="11.5" style="1" customWidth="1"/>
    <col min="7179" max="7179" width="10.83203125" style="1" customWidth="1"/>
    <col min="7180" max="7424" width="9.1640625" style="1"/>
    <col min="7425" max="7425" width="21.5" style="1" customWidth="1"/>
    <col min="7426" max="7426" width="13" style="1" customWidth="1"/>
    <col min="7427" max="7427" width="11.33203125" style="1" customWidth="1"/>
    <col min="7428" max="7428" width="13.5" style="1" customWidth="1"/>
    <col min="7429" max="7429" width="16" style="1" customWidth="1"/>
    <col min="7430" max="7430" width="14.5" style="1" customWidth="1"/>
    <col min="7431" max="7431" width="15.5" style="1" customWidth="1"/>
    <col min="7432" max="7432" width="11.83203125" style="1" customWidth="1"/>
    <col min="7433" max="7433" width="12.83203125" style="1" customWidth="1"/>
    <col min="7434" max="7434" width="11.5" style="1" customWidth="1"/>
    <col min="7435" max="7435" width="10.83203125" style="1" customWidth="1"/>
    <col min="7436" max="7680" width="9.1640625" style="1"/>
    <col min="7681" max="7681" width="21.5" style="1" customWidth="1"/>
    <col min="7682" max="7682" width="13" style="1" customWidth="1"/>
    <col min="7683" max="7683" width="11.33203125" style="1" customWidth="1"/>
    <col min="7684" max="7684" width="13.5" style="1" customWidth="1"/>
    <col min="7685" max="7685" width="16" style="1" customWidth="1"/>
    <col min="7686" max="7686" width="14.5" style="1" customWidth="1"/>
    <col min="7687" max="7687" width="15.5" style="1" customWidth="1"/>
    <col min="7688" max="7688" width="11.83203125" style="1" customWidth="1"/>
    <col min="7689" max="7689" width="12.83203125" style="1" customWidth="1"/>
    <col min="7690" max="7690" width="11.5" style="1" customWidth="1"/>
    <col min="7691" max="7691" width="10.83203125" style="1" customWidth="1"/>
    <col min="7692" max="7936" width="9.1640625" style="1"/>
    <col min="7937" max="7937" width="21.5" style="1" customWidth="1"/>
    <col min="7938" max="7938" width="13" style="1" customWidth="1"/>
    <col min="7939" max="7939" width="11.33203125" style="1" customWidth="1"/>
    <col min="7940" max="7940" width="13.5" style="1" customWidth="1"/>
    <col min="7941" max="7941" width="16" style="1" customWidth="1"/>
    <col min="7942" max="7942" width="14.5" style="1" customWidth="1"/>
    <col min="7943" max="7943" width="15.5" style="1" customWidth="1"/>
    <col min="7944" max="7944" width="11.83203125" style="1" customWidth="1"/>
    <col min="7945" max="7945" width="12.83203125" style="1" customWidth="1"/>
    <col min="7946" max="7946" width="11.5" style="1" customWidth="1"/>
    <col min="7947" max="7947" width="10.83203125" style="1" customWidth="1"/>
    <col min="7948" max="8192" width="9.1640625" style="1"/>
    <col min="8193" max="8193" width="21.5" style="1" customWidth="1"/>
    <col min="8194" max="8194" width="13" style="1" customWidth="1"/>
    <col min="8195" max="8195" width="11.33203125" style="1" customWidth="1"/>
    <col min="8196" max="8196" width="13.5" style="1" customWidth="1"/>
    <col min="8197" max="8197" width="16" style="1" customWidth="1"/>
    <col min="8198" max="8198" width="14.5" style="1" customWidth="1"/>
    <col min="8199" max="8199" width="15.5" style="1" customWidth="1"/>
    <col min="8200" max="8200" width="11.83203125" style="1" customWidth="1"/>
    <col min="8201" max="8201" width="12.83203125" style="1" customWidth="1"/>
    <col min="8202" max="8202" width="11.5" style="1" customWidth="1"/>
    <col min="8203" max="8203" width="10.83203125" style="1" customWidth="1"/>
    <col min="8204" max="8448" width="9.1640625" style="1"/>
    <col min="8449" max="8449" width="21.5" style="1" customWidth="1"/>
    <col min="8450" max="8450" width="13" style="1" customWidth="1"/>
    <col min="8451" max="8451" width="11.33203125" style="1" customWidth="1"/>
    <col min="8452" max="8452" width="13.5" style="1" customWidth="1"/>
    <col min="8453" max="8453" width="16" style="1" customWidth="1"/>
    <col min="8454" max="8454" width="14.5" style="1" customWidth="1"/>
    <col min="8455" max="8455" width="15.5" style="1" customWidth="1"/>
    <col min="8456" max="8456" width="11.83203125" style="1" customWidth="1"/>
    <col min="8457" max="8457" width="12.83203125" style="1" customWidth="1"/>
    <col min="8458" max="8458" width="11.5" style="1" customWidth="1"/>
    <col min="8459" max="8459" width="10.83203125" style="1" customWidth="1"/>
    <col min="8460" max="8704" width="9.1640625" style="1"/>
    <col min="8705" max="8705" width="21.5" style="1" customWidth="1"/>
    <col min="8706" max="8706" width="13" style="1" customWidth="1"/>
    <col min="8707" max="8707" width="11.33203125" style="1" customWidth="1"/>
    <col min="8708" max="8708" width="13.5" style="1" customWidth="1"/>
    <col min="8709" max="8709" width="16" style="1" customWidth="1"/>
    <col min="8710" max="8710" width="14.5" style="1" customWidth="1"/>
    <col min="8711" max="8711" width="15.5" style="1" customWidth="1"/>
    <col min="8712" max="8712" width="11.83203125" style="1" customWidth="1"/>
    <col min="8713" max="8713" width="12.83203125" style="1" customWidth="1"/>
    <col min="8714" max="8714" width="11.5" style="1" customWidth="1"/>
    <col min="8715" max="8715" width="10.83203125" style="1" customWidth="1"/>
    <col min="8716" max="8960" width="9.1640625" style="1"/>
    <col min="8961" max="8961" width="21.5" style="1" customWidth="1"/>
    <col min="8962" max="8962" width="13" style="1" customWidth="1"/>
    <col min="8963" max="8963" width="11.33203125" style="1" customWidth="1"/>
    <col min="8964" max="8964" width="13.5" style="1" customWidth="1"/>
    <col min="8965" max="8965" width="16" style="1" customWidth="1"/>
    <col min="8966" max="8966" width="14.5" style="1" customWidth="1"/>
    <col min="8967" max="8967" width="15.5" style="1" customWidth="1"/>
    <col min="8968" max="8968" width="11.83203125" style="1" customWidth="1"/>
    <col min="8969" max="8969" width="12.83203125" style="1" customWidth="1"/>
    <col min="8970" max="8970" width="11.5" style="1" customWidth="1"/>
    <col min="8971" max="8971" width="10.83203125" style="1" customWidth="1"/>
    <col min="8972" max="9216" width="9.1640625" style="1"/>
    <col min="9217" max="9217" width="21.5" style="1" customWidth="1"/>
    <col min="9218" max="9218" width="13" style="1" customWidth="1"/>
    <col min="9219" max="9219" width="11.33203125" style="1" customWidth="1"/>
    <col min="9220" max="9220" width="13.5" style="1" customWidth="1"/>
    <col min="9221" max="9221" width="16" style="1" customWidth="1"/>
    <col min="9222" max="9222" width="14.5" style="1" customWidth="1"/>
    <col min="9223" max="9223" width="15.5" style="1" customWidth="1"/>
    <col min="9224" max="9224" width="11.83203125" style="1" customWidth="1"/>
    <col min="9225" max="9225" width="12.83203125" style="1" customWidth="1"/>
    <col min="9226" max="9226" width="11.5" style="1" customWidth="1"/>
    <col min="9227" max="9227" width="10.83203125" style="1" customWidth="1"/>
    <col min="9228" max="9472" width="9.1640625" style="1"/>
    <col min="9473" max="9473" width="21.5" style="1" customWidth="1"/>
    <col min="9474" max="9474" width="13" style="1" customWidth="1"/>
    <col min="9475" max="9475" width="11.33203125" style="1" customWidth="1"/>
    <col min="9476" max="9476" width="13.5" style="1" customWidth="1"/>
    <col min="9477" max="9477" width="16" style="1" customWidth="1"/>
    <col min="9478" max="9478" width="14.5" style="1" customWidth="1"/>
    <col min="9479" max="9479" width="15.5" style="1" customWidth="1"/>
    <col min="9480" max="9480" width="11.83203125" style="1" customWidth="1"/>
    <col min="9481" max="9481" width="12.83203125" style="1" customWidth="1"/>
    <col min="9482" max="9482" width="11.5" style="1" customWidth="1"/>
    <col min="9483" max="9483" width="10.83203125" style="1" customWidth="1"/>
    <col min="9484" max="9728" width="9.1640625" style="1"/>
    <col min="9729" max="9729" width="21.5" style="1" customWidth="1"/>
    <col min="9730" max="9730" width="13" style="1" customWidth="1"/>
    <col min="9731" max="9731" width="11.33203125" style="1" customWidth="1"/>
    <col min="9732" max="9732" width="13.5" style="1" customWidth="1"/>
    <col min="9733" max="9733" width="16" style="1" customWidth="1"/>
    <col min="9734" max="9734" width="14.5" style="1" customWidth="1"/>
    <col min="9735" max="9735" width="15.5" style="1" customWidth="1"/>
    <col min="9736" max="9736" width="11.83203125" style="1" customWidth="1"/>
    <col min="9737" max="9737" width="12.83203125" style="1" customWidth="1"/>
    <col min="9738" max="9738" width="11.5" style="1" customWidth="1"/>
    <col min="9739" max="9739" width="10.83203125" style="1" customWidth="1"/>
    <col min="9740" max="9984" width="9.1640625" style="1"/>
    <col min="9985" max="9985" width="21.5" style="1" customWidth="1"/>
    <col min="9986" max="9986" width="13" style="1" customWidth="1"/>
    <col min="9987" max="9987" width="11.33203125" style="1" customWidth="1"/>
    <col min="9988" max="9988" width="13.5" style="1" customWidth="1"/>
    <col min="9989" max="9989" width="16" style="1" customWidth="1"/>
    <col min="9990" max="9990" width="14.5" style="1" customWidth="1"/>
    <col min="9991" max="9991" width="15.5" style="1" customWidth="1"/>
    <col min="9992" max="9992" width="11.83203125" style="1" customWidth="1"/>
    <col min="9993" max="9993" width="12.83203125" style="1" customWidth="1"/>
    <col min="9994" max="9994" width="11.5" style="1" customWidth="1"/>
    <col min="9995" max="9995" width="10.83203125" style="1" customWidth="1"/>
    <col min="9996" max="10240" width="9.1640625" style="1"/>
    <col min="10241" max="10241" width="21.5" style="1" customWidth="1"/>
    <col min="10242" max="10242" width="13" style="1" customWidth="1"/>
    <col min="10243" max="10243" width="11.33203125" style="1" customWidth="1"/>
    <col min="10244" max="10244" width="13.5" style="1" customWidth="1"/>
    <col min="10245" max="10245" width="16" style="1" customWidth="1"/>
    <col min="10246" max="10246" width="14.5" style="1" customWidth="1"/>
    <col min="10247" max="10247" width="15.5" style="1" customWidth="1"/>
    <col min="10248" max="10248" width="11.83203125" style="1" customWidth="1"/>
    <col min="10249" max="10249" width="12.83203125" style="1" customWidth="1"/>
    <col min="10250" max="10250" width="11.5" style="1" customWidth="1"/>
    <col min="10251" max="10251" width="10.83203125" style="1" customWidth="1"/>
    <col min="10252" max="10496" width="9.1640625" style="1"/>
    <col min="10497" max="10497" width="21.5" style="1" customWidth="1"/>
    <col min="10498" max="10498" width="13" style="1" customWidth="1"/>
    <col min="10499" max="10499" width="11.33203125" style="1" customWidth="1"/>
    <col min="10500" max="10500" width="13.5" style="1" customWidth="1"/>
    <col min="10501" max="10501" width="16" style="1" customWidth="1"/>
    <col min="10502" max="10502" width="14.5" style="1" customWidth="1"/>
    <col min="10503" max="10503" width="15.5" style="1" customWidth="1"/>
    <col min="10504" max="10504" width="11.83203125" style="1" customWidth="1"/>
    <col min="10505" max="10505" width="12.83203125" style="1" customWidth="1"/>
    <col min="10506" max="10506" width="11.5" style="1" customWidth="1"/>
    <col min="10507" max="10507" width="10.83203125" style="1" customWidth="1"/>
    <col min="10508" max="10752" width="9.1640625" style="1"/>
    <col min="10753" max="10753" width="21.5" style="1" customWidth="1"/>
    <col min="10754" max="10754" width="13" style="1" customWidth="1"/>
    <col min="10755" max="10755" width="11.33203125" style="1" customWidth="1"/>
    <col min="10756" max="10756" width="13.5" style="1" customWidth="1"/>
    <col min="10757" max="10757" width="16" style="1" customWidth="1"/>
    <col min="10758" max="10758" width="14.5" style="1" customWidth="1"/>
    <col min="10759" max="10759" width="15.5" style="1" customWidth="1"/>
    <col min="10760" max="10760" width="11.83203125" style="1" customWidth="1"/>
    <col min="10761" max="10761" width="12.83203125" style="1" customWidth="1"/>
    <col min="10762" max="10762" width="11.5" style="1" customWidth="1"/>
    <col min="10763" max="10763" width="10.83203125" style="1" customWidth="1"/>
    <col min="10764" max="11008" width="9.1640625" style="1"/>
    <col min="11009" max="11009" width="21.5" style="1" customWidth="1"/>
    <col min="11010" max="11010" width="13" style="1" customWidth="1"/>
    <col min="11011" max="11011" width="11.33203125" style="1" customWidth="1"/>
    <col min="11012" max="11012" width="13.5" style="1" customWidth="1"/>
    <col min="11013" max="11013" width="16" style="1" customWidth="1"/>
    <col min="11014" max="11014" width="14.5" style="1" customWidth="1"/>
    <col min="11015" max="11015" width="15.5" style="1" customWidth="1"/>
    <col min="11016" max="11016" width="11.83203125" style="1" customWidth="1"/>
    <col min="11017" max="11017" width="12.83203125" style="1" customWidth="1"/>
    <col min="11018" max="11018" width="11.5" style="1" customWidth="1"/>
    <col min="11019" max="11019" width="10.83203125" style="1" customWidth="1"/>
    <col min="11020" max="11264" width="9.1640625" style="1"/>
    <col min="11265" max="11265" width="21.5" style="1" customWidth="1"/>
    <col min="11266" max="11266" width="13" style="1" customWidth="1"/>
    <col min="11267" max="11267" width="11.33203125" style="1" customWidth="1"/>
    <col min="11268" max="11268" width="13.5" style="1" customWidth="1"/>
    <col min="11269" max="11269" width="16" style="1" customWidth="1"/>
    <col min="11270" max="11270" width="14.5" style="1" customWidth="1"/>
    <col min="11271" max="11271" width="15.5" style="1" customWidth="1"/>
    <col min="11272" max="11272" width="11.83203125" style="1" customWidth="1"/>
    <col min="11273" max="11273" width="12.83203125" style="1" customWidth="1"/>
    <col min="11274" max="11274" width="11.5" style="1" customWidth="1"/>
    <col min="11275" max="11275" width="10.83203125" style="1" customWidth="1"/>
    <col min="11276" max="11520" width="9.1640625" style="1"/>
    <col min="11521" max="11521" width="21.5" style="1" customWidth="1"/>
    <col min="11522" max="11522" width="13" style="1" customWidth="1"/>
    <col min="11523" max="11523" width="11.33203125" style="1" customWidth="1"/>
    <col min="11524" max="11524" width="13.5" style="1" customWidth="1"/>
    <col min="11525" max="11525" width="16" style="1" customWidth="1"/>
    <col min="11526" max="11526" width="14.5" style="1" customWidth="1"/>
    <col min="11527" max="11527" width="15.5" style="1" customWidth="1"/>
    <col min="11528" max="11528" width="11.83203125" style="1" customWidth="1"/>
    <col min="11529" max="11529" width="12.83203125" style="1" customWidth="1"/>
    <col min="11530" max="11530" width="11.5" style="1" customWidth="1"/>
    <col min="11531" max="11531" width="10.83203125" style="1" customWidth="1"/>
    <col min="11532" max="11776" width="9.1640625" style="1"/>
    <col min="11777" max="11777" width="21.5" style="1" customWidth="1"/>
    <col min="11778" max="11778" width="13" style="1" customWidth="1"/>
    <col min="11779" max="11779" width="11.33203125" style="1" customWidth="1"/>
    <col min="11780" max="11780" width="13.5" style="1" customWidth="1"/>
    <col min="11781" max="11781" width="16" style="1" customWidth="1"/>
    <col min="11782" max="11782" width="14.5" style="1" customWidth="1"/>
    <col min="11783" max="11783" width="15.5" style="1" customWidth="1"/>
    <col min="11784" max="11784" width="11.83203125" style="1" customWidth="1"/>
    <col min="11785" max="11785" width="12.83203125" style="1" customWidth="1"/>
    <col min="11786" max="11786" width="11.5" style="1" customWidth="1"/>
    <col min="11787" max="11787" width="10.83203125" style="1" customWidth="1"/>
    <col min="11788" max="12032" width="9.1640625" style="1"/>
    <col min="12033" max="12033" width="21.5" style="1" customWidth="1"/>
    <col min="12034" max="12034" width="13" style="1" customWidth="1"/>
    <col min="12035" max="12035" width="11.33203125" style="1" customWidth="1"/>
    <col min="12036" max="12036" width="13.5" style="1" customWidth="1"/>
    <col min="12037" max="12037" width="16" style="1" customWidth="1"/>
    <col min="12038" max="12038" width="14.5" style="1" customWidth="1"/>
    <col min="12039" max="12039" width="15.5" style="1" customWidth="1"/>
    <col min="12040" max="12040" width="11.83203125" style="1" customWidth="1"/>
    <col min="12041" max="12041" width="12.83203125" style="1" customWidth="1"/>
    <col min="12042" max="12042" width="11.5" style="1" customWidth="1"/>
    <col min="12043" max="12043" width="10.83203125" style="1" customWidth="1"/>
    <col min="12044" max="12288" width="9.1640625" style="1"/>
    <col min="12289" max="12289" width="21.5" style="1" customWidth="1"/>
    <col min="12290" max="12290" width="13" style="1" customWidth="1"/>
    <col min="12291" max="12291" width="11.33203125" style="1" customWidth="1"/>
    <col min="12292" max="12292" width="13.5" style="1" customWidth="1"/>
    <col min="12293" max="12293" width="16" style="1" customWidth="1"/>
    <col min="12294" max="12294" width="14.5" style="1" customWidth="1"/>
    <col min="12295" max="12295" width="15.5" style="1" customWidth="1"/>
    <col min="12296" max="12296" width="11.83203125" style="1" customWidth="1"/>
    <col min="12297" max="12297" width="12.83203125" style="1" customWidth="1"/>
    <col min="12298" max="12298" width="11.5" style="1" customWidth="1"/>
    <col min="12299" max="12299" width="10.83203125" style="1" customWidth="1"/>
    <col min="12300" max="12544" width="9.1640625" style="1"/>
    <col min="12545" max="12545" width="21.5" style="1" customWidth="1"/>
    <col min="12546" max="12546" width="13" style="1" customWidth="1"/>
    <col min="12547" max="12547" width="11.33203125" style="1" customWidth="1"/>
    <col min="12548" max="12548" width="13.5" style="1" customWidth="1"/>
    <col min="12549" max="12549" width="16" style="1" customWidth="1"/>
    <col min="12550" max="12550" width="14.5" style="1" customWidth="1"/>
    <col min="12551" max="12551" width="15.5" style="1" customWidth="1"/>
    <col min="12552" max="12552" width="11.83203125" style="1" customWidth="1"/>
    <col min="12553" max="12553" width="12.83203125" style="1" customWidth="1"/>
    <col min="12554" max="12554" width="11.5" style="1" customWidth="1"/>
    <col min="12555" max="12555" width="10.83203125" style="1" customWidth="1"/>
    <col min="12556" max="12800" width="9.1640625" style="1"/>
    <col min="12801" max="12801" width="21.5" style="1" customWidth="1"/>
    <col min="12802" max="12802" width="13" style="1" customWidth="1"/>
    <col min="12803" max="12803" width="11.33203125" style="1" customWidth="1"/>
    <col min="12804" max="12804" width="13.5" style="1" customWidth="1"/>
    <col min="12805" max="12805" width="16" style="1" customWidth="1"/>
    <col min="12806" max="12806" width="14.5" style="1" customWidth="1"/>
    <col min="12807" max="12807" width="15.5" style="1" customWidth="1"/>
    <col min="12808" max="12808" width="11.83203125" style="1" customWidth="1"/>
    <col min="12809" max="12809" width="12.83203125" style="1" customWidth="1"/>
    <col min="12810" max="12810" width="11.5" style="1" customWidth="1"/>
    <col min="12811" max="12811" width="10.83203125" style="1" customWidth="1"/>
    <col min="12812" max="13056" width="9.1640625" style="1"/>
    <col min="13057" max="13057" width="21.5" style="1" customWidth="1"/>
    <col min="13058" max="13058" width="13" style="1" customWidth="1"/>
    <col min="13059" max="13059" width="11.33203125" style="1" customWidth="1"/>
    <col min="13060" max="13060" width="13.5" style="1" customWidth="1"/>
    <col min="13061" max="13061" width="16" style="1" customWidth="1"/>
    <col min="13062" max="13062" width="14.5" style="1" customWidth="1"/>
    <col min="13063" max="13063" width="15.5" style="1" customWidth="1"/>
    <col min="13064" max="13064" width="11.83203125" style="1" customWidth="1"/>
    <col min="13065" max="13065" width="12.83203125" style="1" customWidth="1"/>
    <col min="13066" max="13066" width="11.5" style="1" customWidth="1"/>
    <col min="13067" max="13067" width="10.83203125" style="1" customWidth="1"/>
    <col min="13068" max="13312" width="9.1640625" style="1"/>
    <col min="13313" max="13313" width="21.5" style="1" customWidth="1"/>
    <col min="13314" max="13314" width="13" style="1" customWidth="1"/>
    <col min="13315" max="13315" width="11.33203125" style="1" customWidth="1"/>
    <col min="13316" max="13316" width="13.5" style="1" customWidth="1"/>
    <col min="13317" max="13317" width="16" style="1" customWidth="1"/>
    <col min="13318" max="13318" width="14.5" style="1" customWidth="1"/>
    <col min="13319" max="13319" width="15.5" style="1" customWidth="1"/>
    <col min="13320" max="13320" width="11.83203125" style="1" customWidth="1"/>
    <col min="13321" max="13321" width="12.83203125" style="1" customWidth="1"/>
    <col min="13322" max="13322" width="11.5" style="1" customWidth="1"/>
    <col min="13323" max="13323" width="10.83203125" style="1" customWidth="1"/>
    <col min="13324" max="13568" width="9.1640625" style="1"/>
    <col min="13569" max="13569" width="21.5" style="1" customWidth="1"/>
    <col min="13570" max="13570" width="13" style="1" customWidth="1"/>
    <col min="13571" max="13571" width="11.33203125" style="1" customWidth="1"/>
    <col min="13572" max="13572" width="13.5" style="1" customWidth="1"/>
    <col min="13573" max="13573" width="16" style="1" customWidth="1"/>
    <col min="13574" max="13574" width="14.5" style="1" customWidth="1"/>
    <col min="13575" max="13575" width="15.5" style="1" customWidth="1"/>
    <col min="13576" max="13576" width="11.83203125" style="1" customWidth="1"/>
    <col min="13577" max="13577" width="12.83203125" style="1" customWidth="1"/>
    <col min="13578" max="13578" width="11.5" style="1" customWidth="1"/>
    <col min="13579" max="13579" width="10.83203125" style="1" customWidth="1"/>
    <col min="13580" max="13824" width="9.1640625" style="1"/>
    <col min="13825" max="13825" width="21.5" style="1" customWidth="1"/>
    <col min="13826" max="13826" width="13" style="1" customWidth="1"/>
    <col min="13827" max="13827" width="11.33203125" style="1" customWidth="1"/>
    <col min="13828" max="13828" width="13.5" style="1" customWidth="1"/>
    <col min="13829" max="13829" width="16" style="1" customWidth="1"/>
    <col min="13830" max="13830" width="14.5" style="1" customWidth="1"/>
    <col min="13831" max="13831" width="15.5" style="1" customWidth="1"/>
    <col min="13832" max="13832" width="11.83203125" style="1" customWidth="1"/>
    <col min="13833" max="13833" width="12.83203125" style="1" customWidth="1"/>
    <col min="13834" max="13834" width="11.5" style="1" customWidth="1"/>
    <col min="13835" max="13835" width="10.83203125" style="1" customWidth="1"/>
    <col min="13836" max="14080" width="9.1640625" style="1"/>
    <col min="14081" max="14081" width="21.5" style="1" customWidth="1"/>
    <col min="14082" max="14082" width="13" style="1" customWidth="1"/>
    <col min="14083" max="14083" width="11.33203125" style="1" customWidth="1"/>
    <col min="14084" max="14084" width="13.5" style="1" customWidth="1"/>
    <col min="14085" max="14085" width="16" style="1" customWidth="1"/>
    <col min="14086" max="14086" width="14.5" style="1" customWidth="1"/>
    <col min="14087" max="14087" width="15.5" style="1" customWidth="1"/>
    <col min="14088" max="14088" width="11.83203125" style="1" customWidth="1"/>
    <col min="14089" max="14089" width="12.83203125" style="1" customWidth="1"/>
    <col min="14090" max="14090" width="11.5" style="1" customWidth="1"/>
    <col min="14091" max="14091" width="10.83203125" style="1" customWidth="1"/>
    <col min="14092" max="14336" width="9.1640625" style="1"/>
    <col min="14337" max="14337" width="21.5" style="1" customWidth="1"/>
    <col min="14338" max="14338" width="13" style="1" customWidth="1"/>
    <col min="14339" max="14339" width="11.33203125" style="1" customWidth="1"/>
    <col min="14340" max="14340" width="13.5" style="1" customWidth="1"/>
    <col min="14341" max="14341" width="16" style="1" customWidth="1"/>
    <col min="14342" max="14342" width="14.5" style="1" customWidth="1"/>
    <col min="14343" max="14343" width="15.5" style="1" customWidth="1"/>
    <col min="14344" max="14344" width="11.83203125" style="1" customWidth="1"/>
    <col min="14345" max="14345" width="12.83203125" style="1" customWidth="1"/>
    <col min="14346" max="14346" width="11.5" style="1" customWidth="1"/>
    <col min="14347" max="14347" width="10.83203125" style="1" customWidth="1"/>
    <col min="14348" max="14592" width="9.1640625" style="1"/>
    <col min="14593" max="14593" width="21.5" style="1" customWidth="1"/>
    <col min="14594" max="14594" width="13" style="1" customWidth="1"/>
    <col min="14595" max="14595" width="11.33203125" style="1" customWidth="1"/>
    <col min="14596" max="14596" width="13.5" style="1" customWidth="1"/>
    <col min="14597" max="14597" width="16" style="1" customWidth="1"/>
    <col min="14598" max="14598" width="14.5" style="1" customWidth="1"/>
    <col min="14599" max="14599" width="15.5" style="1" customWidth="1"/>
    <col min="14600" max="14600" width="11.83203125" style="1" customWidth="1"/>
    <col min="14601" max="14601" width="12.83203125" style="1" customWidth="1"/>
    <col min="14602" max="14602" width="11.5" style="1" customWidth="1"/>
    <col min="14603" max="14603" width="10.83203125" style="1" customWidth="1"/>
    <col min="14604" max="14848" width="9.1640625" style="1"/>
    <col min="14849" max="14849" width="21.5" style="1" customWidth="1"/>
    <col min="14850" max="14850" width="13" style="1" customWidth="1"/>
    <col min="14851" max="14851" width="11.33203125" style="1" customWidth="1"/>
    <col min="14852" max="14852" width="13.5" style="1" customWidth="1"/>
    <col min="14853" max="14853" width="16" style="1" customWidth="1"/>
    <col min="14854" max="14854" width="14.5" style="1" customWidth="1"/>
    <col min="14855" max="14855" width="15.5" style="1" customWidth="1"/>
    <col min="14856" max="14856" width="11.83203125" style="1" customWidth="1"/>
    <col min="14857" max="14857" width="12.83203125" style="1" customWidth="1"/>
    <col min="14858" max="14858" width="11.5" style="1" customWidth="1"/>
    <col min="14859" max="14859" width="10.83203125" style="1" customWidth="1"/>
    <col min="14860" max="15104" width="9.1640625" style="1"/>
    <col min="15105" max="15105" width="21.5" style="1" customWidth="1"/>
    <col min="15106" max="15106" width="13" style="1" customWidth="1"/>
    <col min="15107" max="15107" width="11.33203125" style="1" customWidth="1"/>
    <col min="15108" max="15108" width="13.5" style="1" customWidth="1"/>
    <col min="15109" max="15109" width="16" style="1" customWidth="1"/>
    <col min="15110" max="15110" width="14.5" style="1" customWidth="1"/>
    <col min="15111" max="15111" width="15.5" style="1" customWidth="1"/>
    <col min="15112" max="15112" width="11.83203125" style="1" customWidth="1"/>
    <col min="15113" max="15113" width="12.83203125" style="1" customWidth="1"/>
    <col min="15114" max="15114" width="11.5" style="1" customWidth="1"/>
    <col min="15115" max="15115" width="10.83203125" style="1" customWidth="1"/>
    <col min="15116" max="15360" width="9.1640625" style="1"/>
    <col min="15361" max="15361" width="21.5" style="1" customWidth="1"/>
    <col min="15362" max="15362" width="13" style="1" customWidth="1"/>
    <col min="15363" max="15363" width="11.33203125" style="1" customWidth="1"/>
    <col min="15364" max="15364" width="13.5" style="1" customWidth="1"/>
    <col min="15365" max="15365" width="16" style="1" customWidth="1"/>
    <col min="15366" max="15366" width="14.5" style="1" customWidth="1"/>
    <col min="15367" max="15367" width="15.5" style="1" customWidth="1"/>
    <col min="15368" max="15368" width="11.83203125" style="1" customWidth="1"/>
    <col min="15369" max="15369" width="12.83203125" style="1" customWidth="1"/>
    <col min="15370" max="15370" width="11.5" style="1" customWidth="1"/>
    <col min="15371" max="15371" width="10.83203125" style="1" customWidth="1"/>
    <col min="15372" max="15616" width="9.1640625" style="1"/>
    <col min="15617" max="15617" width="21.5" style="1" customWidth="1"/>
    <col min="15618" max="15618" width="13" style="1" customWidth="1"/>
    <col min="15619" max="15619" width="11.33203125" style="1" customWidth="1"/>
    <col min="15620" max="15620" width="13.5" style="1" customWidth="1"/>
    <col min="15621" max="15621" width="16" style="1" customWidth="1"/>
    <col min="15622" max="15622" width="14.5" style="1" customWidth="1"/>
    <col min="15623" max="15623" width="15.5" style="1" customWidth="1"/>
    <col min="15624" max="15624" width="11.83203125" style="1" customWidth="1"/>
    <col min="15625" max="15625" width="12.83203125" style="1" customWidth="1"/>
    <col min="15626" max="15626" width="11.5" style="1" customWidth="1"/>
    <col min="15627" max="15627" width="10.83203125" style="1" customWidth="1"/>
    <col min="15628" max="15872" width="9.1640625" style="1"/>
    <col min="15873" max="15873" width="21.5" style="1" customWidth="1"/>
    <col min="15874" max="15874" width="13" style="1" customWidth="1"/>
    <col min="15875" max="15875" width="11.33203125" style="1" customWidth="1"/>
    <col min="15876" max="15876" width="13.5" style="1" customWidth="1"/>
    <col min="15877" max="15877" width="16" style="1" customWidth="1"/>
    <col min="15878" max="15878" width="14.5" style="1" customWidth="1"/>
    <col min="15879" max="15879" width="15.5" style="1" customWidth="1"/>
    <col min="15880" max="15880" width="11.83203125" style="1" customWidth="1"/>
    <col min="15881" max="15881" width="12.83203125" style="1" customWidth="1"/>
    <col min="15882" max="15882" width="11.5" style="1" customWidth="1"/>
    <col min="15883" max="15883" width="10.83203125" style="1" customWidth="1"/>
    <col min="15884" max="16128" width="9.1640625" style="1"/>
    <col min="16129" max="16129" width="21.5" style="1" customWidth="1"/>
    <col min="16130" max="16130" width="13" style="1" customWidth="1"/>
    <col min="16131" max="16131" width="11.33203125" style="1" customWidth="1"/>
    <col min="16132" max="16132" width="13.5" style="1" customWidth="1"/>
    <col min="16133" max="16133" width="16" style="1" customWidth="1"/>
    <col min="16134" max="16134" width="14.5" style="1" customWidth="1"/>
    <col min="16135" max="16135" width="15.5" style="1" customWidth="1"/>
    <col min="16136" max="16136" width="11.83203125" style="1" customWidth="1"/>
    <col min="16137" max="16137" width="12.83203125" style="1" customWidth="1"/>
    <col min="16138" max="16138" width="11.5" style="1" customWidth="1"/>
    <col min="16139" max="16139" width="10.83203125" style="1" customWidth="1"/>
    <col min="16140" max="16384" width="9.1640625" style="1"/>
  </cols>
  <sheetData>
    <row r="1" spans="1:27" ht="18">
      <c r="A1" s="178" t="s">
        <v>0</v>
      </c>
      <c r="B1" s="178"/>
      <c r="C1" s="178"/>
      <c r="D1" s="178"/>
      <c r="E1" s="178"/>
      <c r="F1" s="178"/>
    </row>
    <row r="3" spans="1:27" ht="17">
      <c r="A3" s="179" t="s">
        <v>411</v>
      </c>
      <c r="B3" s="179"/>
      <c r="C3" s="179"/>
      <c r="D3" s="179"/>
      <c r="E3" s="179"/>
      <c r="F3" s="179"/>
    </row>
    <row r="4" spans="1:27" ht="17">
      <c r="A4" s="3"/>
      <c r="B4" s="3"/>
      <c r="C4" s="3"/>
      <c r="D4" s="3"/>
      <c r="E4" s="3"/>
      <c r="F4" s="3"/>
    </row>
    <row r="5" spans="1:27" ht="17">
      <c r="A5" s="179" t="s">
        <v>1</v>
      </c>
      <c r="B5" s="179"/>
      <c r="C5" s="179"/>
      <c r="D5" s="179"/>
      <c r="E5" s="179"/>
      <c r="F5" s="179"/>
    </row>
    <row r="6" spans="1:27">
      <c r="E6" s="4"/>
      <c r="G6" s="42" t="s">
        <v>30</v>
      </c>
    </row>
    <row r="7" spans="1:27" ht="32.25" customHeight="1">
      <c r="A7" s="5" t="s">
        <v>2</v>
      </c>
      <c r="C7" s="6"/>
      <c r="E7" s="41" t="s">
        <v>29</v>
      </c>
      <c r="G7" s="7" t="s">
        <v>3</v>
      </c>
      <c r="H7" s="7" t="s">
        <v>4</v>
      </c>
      <c r="I7" s="7" t="s">
        <v>5</v>
      </c>
      <c r="J7" s="7" t="s">
        <v>6</v>
      </c>
      <c r="K7" s="7" t="s">
        <v>7</v>
      </c>
    </row>
    <row r="8" spans="1:27" ht="62" customHeight="1">
      <c r="A8" s="8" t="s">
        <v>8</v>
      </c>
      <c r="B8" s="9" t="s">
        <v>9</v>
      </c>
      <c r="C8" s="10" t="s">
        <v>10</v>
      </c>
      <c r="D8" s="11" t="s">
        <v>11</v>
      </c>
      <c r="E8" s="7" t="s">
        <v>12</v>
      </c>
      <c r="F8" s="8" t="s">
        <v>13</v>
      </c>
      <c r="G8" s="12" t="s">
        <v>31</v>
      </c>
      <c r="H8" s="7" t="s">
        <v>14</v>
      </c>
      <c r="I8" s="7"/>
      <c r="J8" s="13">
        <v>1.4500000000000001E-2</v>
      </c>
      <c r="K8" s="14">
        <v>6.2E-2</v>
      </c>
    </row>
    <row r="9" spans="1:27">
      <c r="A9" s="15"/>
      <c r="B9" s="16"/>
      <c r="C9" s="16"/>
      <c r="D9" s="4"/>
      <c r="E9" s="4"/>
      <c r="F9" s="17"/>
      <c r="G9" s="18"/>
      <c r="H9" s="16"/>
      <c r="I9" s="16"/>
      <c r="J9" s="16"/>
      <c r="K9" s="16"/>
    </row>
    <row r="10" spans="1:27">
      <c r="A10" s="15" t="s">
        <v>409</v>
      </c>
      <c r="B10" s="16">
        <v>34421</v>
      </c>
      <c r="C10" s="16"/>
      <c r="D10" s="16">
        <f t="shared" ref="D10:D14" si="0">B10-C10</f>
        <v>34421</v>
      </c>
      <c r="E10" s="4">
        <f t="shared" ref="E10:E14" si="1">D10*1.13671</f>
        <v>39126.694910000006</v>
      </c>
      <c r="F10" s="17">
        <f t="shared" ref="F10:F14" si="2">E10</f>
        <v>39126.694910000006</v>
      </c>
      <c r="G10" s="18">
        <f>F10*0.145</f>
        <v>5673.3707619500001</v>
      </c>
      <c r="H10" s="16">
        <v>226.8</v>
      </c>
      <c r="I10" s="18">
        <v>4356</v>
      </c>
      <c r="J10" s="16">
        <f t="shared" ref="J10:J14" si="3">F10*0.0145</f>
        <v>567.33707619500012</v>
      </c>
      <c r="K10" s="16"/>
    </row>
    <row r="11" spans="1:27">
      <c r="A11" s="15" t="s">
        <v>15</v>
      </c>
      <c r="B11" s="16">
        <v>37515</v>
      </c>
      <c r="C11" s="16"/>
      <c r="D11" s="16">
        <f t="shared" si="0"/>
        <v>37515</v>
      </c>
      <c r="E11" s="4">
        <f t="shared" si="1"/>
        <v>42643.675650000005</v>
      </c>
      <c r="F11" s="17">
        <f t="shared" si="2"/>
        <v>42643.675650000005</v>
      </c>
      <c r="G11" s="18">
        <f t="shared" ref="G11:G14" si="4">F11*0.145</f>
        <v>6183.3329692500001</v>
      </c>
      <c r="H11" s="16">
        <v>226.8</v>
      </c>
      <c r="I11" s="18">
        <v>4356</v>
      </c>
      <c r="J11" s="16">
        <f t="shared" si="3"/>
        <v>618.33329692500013</v>
      </c>
      <c r="K11" s="16"/>
    </row>
    <row r="12" spans="1:27">
      <c r="A12" s="15" t="s">
        <v>16</v>
      </c>
      <c r="B12" s="16">
        <v>35968</v>
      </c>
      <c r="C12" s="16"/>
      <c r="D12" s="16">
        <f t="shared" si="0"/>
        <v>35968</v>
      </c>
      <c r="E12" s="4">
        <f t="shared" si="1"/>
        <v>40885.185280000005</v>
      </c>
      <c r="F12" s="17">
        <f t="shared" si="2"/>
        <v>40885.185280000005</v>
      </c>
      <c r="G12" s="18">
        <f t="shared" si="4"/>
        <v>5928.3518656000006</v>
      </c>
      <c r="H12" s="16">
        <v>226.8</v>
      </c>
      <c r="I12" s="18">
        <v>4356</v>
      </c>
      <c r="J12" s="16">
        <f t="shared" si="3"/>
        <v>592.83518656000012</v>
      </c>
      <c r="K12" s="16"/>
    </row>
    <row r="13" spans="1:27">
      <c r="A13" s="15" t="s">
        <v>17</v>
      </c>
      <c r="B13" s="16">
        <v>43700</v>
      </c>
      <c r="C13" s="16"/>
      <c r="D13" s="16">
        <f t="shared" si="0"/>
        <v>43700</v>
      </c>
      <c r="E13" s="4">
        <f t="shared" si="1"/>
        <v>49674.227000000006</v>
      </c>
      <c r="F13" s="21">
        <f t="shared" si="2"/>
        <v>49674.227000000006</v>
      </c>
      <c r="G13" s="18">
        <f t="shared" si="4"/>
        <v>7202.7629150000002</v>
      </c>
      <c r="H13" s="16">
        <v>226.8</v>
      </c>
      <c r="I13" s="18">
        <v>4356</v>
      </c>
      <c r="J13" s="16">
        <f t="shared" si="3"/>
        <v>720.27629150000007</v>
      </c>
      <c r="K13" s="16"/>
    </row>
    <row r="14" spans="1:27">
      <c r="A14" s="15" t="s">
        <v>403</v>
      </c>
      <c r="B14" s="16">
        <v>34421</v>
      </c>
      <c r="C14" s="16"/>
      <c r="D14" s="16">
        <f t="shared" si="0"/>
        <v>34421</v>
      </c>
      <c r="E14" s="4">
        <f t="shared" si="1"/>
        <v>39126.694910000006</v>
      </c>
      <c r="F14" s="17">
        <f t="shared" si="2"/>
        <v>39126.694910000006</v>
      </c>
      <c r="G14" s="18">
        <f t="shared" si="4"/>
        <v>5673.3707619500001</v>
      </c>
      <c r="H14" s="16">
        <v>226.8</v>
      </c>
      <c r="I14" s="18">
        <v>4356</v>
      </c>
      <c r="J14" s="16">
        <f t="shared" si="3"/>
        <v>567.33707619500012</v>
      </c>
      <c r="K14" s="16"/>
      <c r="M14" s="168">
        <f>SUM(F14:J14)</f>
        <v>49950.202748145006</v>
      </c>
    </row>
    <row r="15" spans="1:27">
      <c r="M15" s="1" t="s">
        <v>405</v>
      </c>
      <c r="R15" s="163" t="s">
        <v>28</v>
      </c>
      <c r="S15" s="164">
        <v>33912</v>
      </c>
      <c r="T15" s="164"/>
      <c r="U15" s="164">
        <f>S15-T15</f>
        <v>33912</v>
      </c>
      <c r="V15" s="165">
        <f>U15*1.13671</f>
        <v>38548.109520000005</v>
      </c>
      <c r="W15" s="166">
        <f>V15</f>
        <v>38548.109520000005</v>
      </c>
      <c r="X15" s="167">
        <f>W15*0.145</f>
        <v>5589.4758804000003</v>
      </c>
      <c r="Y15" s="164">
        <v>226.8</v>
      </c>
      <c r="Z15" s="18">
        <v>4356</v>
      </c>
      <c r="AA15" s="164">
        <f>W15*0.0145</f>
        <v>558.94758804000014</v>
      </c>
    </row>
    <row r="16" spans="1:27">
      <c r="A16" s="15"/>
      <c r="B16" s="16"/>
      <c r="C16" s="16"/>
      <c r="D16" s="16"/>
      <c r="E16" s="4"/>
      <c r="F16" s="17"/>
      <c r="G16" s="18"/>
      <c r="H16" s="16"/>
      <c r="I16" s="16">
        <v>5309</v>
      </c>
      <c r="J16" s="16"/>
      <c r="K16" s="16"/>
    </row>
    <row r="17" spans="1:30">
      <c r="A17" s="15"/>
      <c r="B17" s="16"/>
      <c r="C17" s="16"/>
      <c r="D17" s="16"/>
      <c r="E17" s="4"/>
      <c r="F17" s="19"/>
      <c r="G17" s="18"/>
      <c r="H17" s="16"/>
      <c r="I17" s="16"/>
      <c r="J17" s="16"/>
      <c r="K17" s="16"/>
    </row>
    <row r="18" spans="1:30">
      <c r="A18" s="15"/>
      <c r="B18" s="16"/>
      <c r="C18" s="16"/>
      <c r="D18" s="16"/>
      <c r="E18" s="4"/>
      <c r="F18" s="17">
        <f>SUM(F9:F17)</f>
        <v>211456.47775000002</v>
      </c>
      <c r="G18" s="18"/>
      <c r="H18" s="16"/>
      <c r="I18" s="16"/>
      <c r="J18" s="16"/>
      <c r="K18" s="16"/>
    </row>
    <row r="19" spans="1:30" ht="9.5" customHeight="1">
      <c r="A19" s="15"/>
      <c r="B19" s="16"/>
      <c r="C19" s="16"/>
      <c r="D19" s="16"/>
      <c r="E19" s="4"/>
      <c r="F19" s="17"/>
      <c r="G19" s="18"/>
      <c r="H19" s="16"/>
      <c r="I19" s="16"/>
      <c r="J19" s="16"/>
      <c r="K19" s="16"/>
    </row>
    <row r="20" spans="1:30">
      <c r="A20" s="15" t="s">
        <v>26</v>
      </c>
      <c r="B20" s="16">
        <v>10500</v>
      </c>
      <c r="C20" s="16"/>
      <c r="D20" s="20">
        <v>12000</v>
      </c>
      <c r="E20" s="15"/>
      <c r="F20" s="17">
        <f>D20</f>
        <v>12000</v>
      </c>
      <c r="G20" s="18"/>
      <c r="H20" s="16">
        <f>F20*0.0063</f>
        <v>75.599999999999994</v>
      </c>
      <c r="I20" s="16"/>
      <c r="J20" s="16">
        <f>F20*0.0145</f>
        <v>174</v>
      </c>
      <c r="K20" s="16">
        <f>F20*0.062</f>
        <v>744</v>
      </c>
      <c r="T20" s="1" t="s">
        <v>408</v>
      </c>
      <c r="U20" s="164">
        <v>33912</v>
      </c>
      <c r="V20" s="164"/>
      <c r="W20" s="164">
        <f>U20-V20</f>
        <v>33912</v>
      </c>
      <c r="X20" s="165">
        <f>W20*1.13671</f>
        <v>38548.109520000005</v>
      </c>
      <c r="Y20" s="166">
        <f>X20</f>
        <v>38548.109520000005</v>
      </c>
      <c r="Z20" s="167">
        <f>Y20*0.145</f>
        <v>5589.4758804000003</v>
      </c>
      <c r="AA20" s="164">
        <v>226.8</v>
      </c>
      <c r="AB20" s="18">
        <v>4356</v>
      </c>
      <c r="AC20" s="164">
        <f>Y20*0.0145</f>
        <v>558.94758804000014</v>
      </c>
      <c r="AD20" s="164"/>
    </row>
    <row r="21" spans="1:30">
      <c r="A21" s="15" t="s">
        <v>27</v>
      </c>
      <c r="B21" s="16">
        <v>12000</v>
      </c>
      <c r="C21" s="16"/>
      <c r="D21" s="20">
        <v>12000</v>
      </c>
      <c r="E21" s="15"/>
      <c r="F21" s="21">
        <f>D21</f>
        <v>12000</v>
      </c>
      <c r="G21" s="18"/>
      <c r="H21" s="16">
        <f>F21*0.0063</f>
        <v>75.599999999999994</v>
      </c>
      <c r="I21" s="16"/>
      <c r="J21" s="16">
        <f>F21*0.0145</f>
        <v>174</v>
      </c>
      <c r="K21" s="16">
        <f>F21*0.062</f>
        <v>744</v>
      </c>
    </row>
    <row r="22" spans="1:30">
      <c r="A22" s="15"/>
      <c r="B22" s="16"/>
      <c r="C22" s="16"/>
      <c r="D22" s="20"/>
      <c r="E22" s="15"/>
      <c r="F22" s="21"/>
      <c r="G22" s="18"/>
      <c r="H22" s="16"/>
      <c r="I22" s="16"/>
      <c r="J22" s="16"/>
      <c r="K22" s="16"/>
    </row>
    <row r="23" spans="1:30">
      <c r="A23" s="15"/>
      <c r="B23" s="162"/>
      <c r="C23" s="16"/>
      <c r="D23" s="20"/>
      <c r="E23" s="15"/>
      <c r="F23" s="19"/>
      <c r="G23" s="18"/>
      <c r="H23" s="16"/>
      <c r="I23" s="16"/>
      <c r="J23" s="16"/>
      <c r="K23" s="16"/>
    </row>
    <row r="24" spans="1:30">
      <c r="A24" s="15"/>
      <c r="B24" s="16"/>
      <c r="C24" s="16"/>
      <c r="D24" s="20"/>
      <c r="E24" s="4"/>
      <c r="F24" s="21"/>
      <c r="G24" s="18"/>
      <c r="H24" s="16"/>
      <c r="I24" s="16"/>
      <c r="J24" s="16"/>
      <c r="K24" s="16"/>
    </row>
    <row r="25" spans="1:30">
      <c r="A25" s="15"/>
      <c r="B25" s="16"/>
      <c r="C25" s="16"/>
      <c r="D25" s="20"/>
      <c r="E25" s="4"/>
      <c r="F25" s="17"/>
      <c r="G25" s="18"/>
      <c r="H25" s="16"/>
      <c r="I25" s="16"/>
      <c r="J25" s="16"/>
      <c r="K25" s="16"/>
    </row>
    <row r="26" spans="1:30">
      <c r="A26" s="15"/>
      <c r="B26" s="16"/>
      <c r="C26" s="16"/>
      <c r="D26" s="16"/>
      <c r="E26" s="4"/>
      <c r="F26" s="22"/>
      <c r="G26" s="23"/>
      <c r="H26" s="24"/>
      <c r="I26" s="24"/>
      <c r="J26" s="24"/>
      <c r="K26" s="24"/>
    </row>
    <row r="27" spans="1:30" ht="27.75" customHeight="1">
      <c r="A27" s="25"/>
      <c r="B27" s="15"/>
      <c r="C27" s="15"/>
      <c r="D27" s="15"/>
      <c r="E27" s="15"/>
      <c r="F27" s="20">
        <f>F18+F24</f>
        <v>211456.47775000002</v>
      </c>
      <c r="G27" s="26">
        <f>SUM(G9:G26)</f>
        <v>30661.189273750002</v>
      </c>
      <c r="H27" s="26">
        <f>SUM(H9:H26)</f>
        <v>1285.1999999999998</v>
      </c>
      <c r="I27" s="26">
        <f>SUM(I9:I26)</f>
        <v>27089</v>
      </c>
      <c r="J27" s="26">
        <f>SUM(J9:J26)</f>
        <v>3414.1189273750006</v>
      </c>
      <c r="K27" s="26">
        <f>SUM(K9:K26)</f>
        <v>1488</v>
      </c>
      <c r="L27" s="26"/>
    </row>
    <row r="28" spans="1:30" ht="32.25" customHeight="1">
      <c r="A28" s="5" t="s">
        <v>18</v>
      </c>
      <c r="B28" s="1"/>
      <c r="C28" s="1"/>
      <c r="D28" s="1"/>
      <c r="E28" s="7"/>
      <c r="G28" s="7"/>
    </row>
    <row r="29" spans="1:30" s="15" customFormat="1">
      <c r="A29" s="15" t="s">
        <v>19</v>
      </c>
      <c r="B29" s="16">
        <v>60000</v>
      </c>
      <c r="C29" s="16"/>
      <c r="D29" s="16">
        <f>B29-C29</f>
        <v>60000</v>
      </c>
      <c r="E29" s="4">
        <f>D29*1.125343</f>
        <v>67520.58</v>
      </c>
      <c r="F29" s="17">
        <f>E29</f>
        <v>67520.58</v>
      </c>
      <c r="G29" s="18">
        <f>F29*0.145</f>
        <v>9790.4840999999997</v>
      </c>
      <c r="H29" s="16">
        <v>226.8</v>
      </c>
      <c r="I29" s="18">
        <v>4356</v>
      </c>
      <c r="J29" s="16">
        <f>F29*0.0145</f>
        <v>979.0484100000001</v>
      </c>
      <c r="K29" s="1"/>
    </row>
    <row r="30" spans="1:30" s="15" customFormat="1" ht="13">
      <c r="A30" s="27"/>
      <c r="F30" s="28">
        <f>SUM(F29:F29)</f>
        <v>67520.58</v>
      </c>
      <c r="G30" s="18"/>
      <c r="H30" s="29"/>
      <c r="I30" s="30"/>
      <c r="J30" s="30"/>
    </row>
    <row r="31" spans="1:30" s="15" customFormat="1" ht="13">
      <c r="A31" s="27"/>
      <c r="F31" s="31"/>
      <c r="G31" s="18"/>
      <c r="H31" s="29"/>
      <c r="I31" s="30"/>
      <c r="J31" s="30"/>
    </row>
    <row r="32" spans="1:30" s="15" customFormat="1" ht="13">
      <c r="A32" s="32" t="s">
        <v>20</v>
      </c>
    </row>
    <row r="33" spans="1:11">
      <c r="A33" s="15" t="s">
        <v>21</v>
      </c>
      <c r="B33" s="16">
        <v>35760</v>
      </c>
      <c r="C33" s="16"/>
      <c r="D33" s="16">
        <f>B33-C33</f>
        <v>35760</v>
      </c>
      <c r="E33" s="4">
        <f>D33*1.13671</f>
        <v>40648.749600000003</v>
      </c>
      <c r="F33" s="17">
        <f>E33</f>
        <v>40648.749600000003</v>
      </c>
      <c r="G33" s="18">
        <f>F33*0.145</f>
        <v>5894.0686919999998</v>
      </c>
      <c r="H33" s="16">
        <v>226.8</v>
      </c>
      <c r="I33" s="18">
        <v>4356</v>
      </c>
      <c r="J33" s="16">
        <f>F33*0.0145</f>
        <v>589.40686920000007</v>
      </c>
    </row>
    <row r="34" spans="1:11">
      <c r="A34" s="15"/>
      <c r="B34" s="16"/>
      <c r="C34" s="16"/>
      <c r="D34" s="16"/>
      <c r="E34" s="4"/>
      <c r="F34" s="17"/>
      <c r="G34" s="18"/>
      <c r="H34" s="16"/>
      <c r="I34" s="16"/>
      <c r="J34" s="16"/>
      <c r="K34" s="16"/>
    </row>
    <row r="35" spans="1:11">
      <c r="A35" s="15"/>
      <c r="B35" s="16"/>
      <c r="C35" s="16"/>
      <c r="D35" s="4"/>
      <c r="E35" s="4"/>
      <c r="F35" s="19"/>
      <c r="G35" s="23"/>
      <c r="H35" s="24"/>
      <c r="I35" s="24"/>
      <c r="J35" s="24"/>
      <c r="K35" s="22"/>
    </row>
    <row r="36" spans="1:11" s="15" customFormat="1" ht="13">
      <c r="F36" s="28">
        <f>SUM(F33:F35)</f>
        <v>40648.749600000003</v>
      </c>
      <c r="G36" s="18">
        <f>SUM(G29:G34)</f>
        <v>15684.552791999999</v>
      </c>
      <c r="H36" s="18">
        <f>SUM(H29:H34)</f>
        <v>453.6</v>
      </c>
      <c r="I36" s="18">
        <f>SUM(I29:I34)</f>
        <v>8712</v>
      </c>
      <c r="J36" s="18">
        <f>SUM(J29:J34)</f>
        <v>1568.4552792000002</v>
      </c>
      <c r="K36" s="18">
        <f>SUM(K29:K34)</f>
        <v>0</v>
      </c>
    </row>
    <row r="37" spans="1:11" s="15" customFormat="1" ht="13"/>
    <row r="38" spans="1:11" s="15" customFormat="1" ht="13">
      <c r="B38" s="16"/>
      <c r="C38" s="16"/>
      <c r="D38" s="16"/>
    </row>
    <row r="39" spans="1:11">
      <c r="A39" s="5" t="s">
        <v>22</v>
      </c>
    </row>
    <row r="40" spans="1:11">
      <c r="A40" s="15" t="s">
        <v>404</v>
      </c>
      <c r="B40" s="16">
        <v>49447</v>
      </c>
      <c r="C40" s="16">
        <f>B40*0.01</f>
        <v>494.47</v>
      </c>
      <c r="D40" s="4">
        <f>B40-C40</f>
        <v>48952.53</v>
      </c>
      <c r="E40" s="4"/>
      <c r="F40" s="17">
        <f>D40</f>
        <v>48952.53</v>
      </c>
      <c r="G40" s="18">
        <f>F40*0.28</f>
        <v>13706.708400000001</v>
      </c>
      <c r="H40" s="16">
        <v>226.8</v>
      </c>
      <c r="I40" s="18">
        <v>4356</v>
      </c>
      <c r="J40" s="16">
        <f>F40*0.0145</f>
        <v>709.81168500000001</v>
      </c>
      <c r="K40" s="16"/>
    </row>
    <row r="41" spans="1:11">
      <c r="A41" s="15"/>
      <c r="B41" s="16"/>
      <c r="C41" s="16"/>
      <c r="D41" s="16"/>
      <c r="E41" s="4"/>
      <c r="F41" s="17">
        <f>D41</f>
        <v>0</v>
      </c>
      <c r="G41" s="18"/>
      <c r="H41" s="16">
        <f>F41*0.0063</f>
        <v>0</v>
      </c>
      <c r="I41" s="16"/>
      <c r="J41" s="16">
        <f>F41*0.0145</f>
        <v>0</v>
      </c>
      <c r="K41" s="16">
        <f>F41*0.062</f>
        <v>0</v>
      </c>
    </row>
    <row r="42" spans="1:11">
      <c r="A42" s="15"/>
      <c r="B42" s="16"/>
      <c r="C42" s="16"/>
      <c r="D42" s="16"/>
      <c r="E42" s="4"/>
      <c r="F42" s="19"/>
      <c r="G42" s="23"/>
      <c r="H42" s="24"/>
      <c r="I42" s="24"/>
      <c r="J42" s="24"/>
      <c r="K42" s="22"/>
    </row>
    <row r="43" spans="1:11" s="15" customFormat="1" ht="13">
      <c r="A43" s="27"/>
      <c r="B43" s="16"/>
      <c r="C43" s="16"/>
      <c r="D43" s="16"/>
      <c r="F43" s="26">
        <f t="shared" ref="F43:K43" si="5">SUM(F40:F42)</f>
        <v>48952.53</v>
      </c>
      <c r="G43" s="26">
        <f t="shared" si="5"/>
        <v>13706.708400000001</v>
      </c>
      <c r="H43" s="26">
        <f t="shared" si="5"/>
        <v>226.8</v>
      </c>
      <c r="I43" s="26">
        <f t="shared" si="5"/>
        <v>4356</v>
      </c>
      <c r="J43" s="26">
        <f t="shared" si="5"/>
        <v>709.81168500000001</v>
      </c>
      <c r="K43" s="26">
        <f t="shared" si="5"/>
        <v>0</v>
      </c>
    </row>
    <row r="44" spans="1:11" s="15" customFormat="1" ht="13">
      <c r="A44" s="27"/>
      <c r="B44" s="16"/>
      <c r="C44" s="16"/>
      <c r="D44" s="16"/>
      <c r="F44" s="26"/>
      <c r="G44" s="26"/>
      <c r="H44" s="26"/>
      <c r="I44" s="26"/>
      <c r="J44" s="26"/>
    </row>
    <row r="45" spans="1:11" s="15" customFormat="1" ht="13">
      <c r="B45" s="16"/>
      <c r="C45" s="16"/>
      <c r="D45" s="16"/>
    </row>
    <row r="46" spans="1:11" s="15" customFormat="1" ht="13">
      <c r="A46" s="32" t="s">
        <v>23</v>
      </c>
      <c r="B46" s="16"/>
      <c r="C46" s="16"/>
      <c r="D46" s="16"/>
    </row>
    <row r="48" spans="1:11">
      <c r="A48" s="15" t="s">
        <v>410</v>
      </c>
      <c r="B48" s="16">
        <v>57212</v>
      </c>
      <c r="C48" s="16"/>
      <c r="D48" s="16">
        <f>B48-C48</f>
        <v>57212</v>
      </c>
      <c r="E48" s="4">
        <f>D48*1.125343</f>
        <v>64383.123716000002</v>
      </c>
      <c r="F48" s="19">
        <f>E48</f>
        <v>64383.123716000002</v>
      </c>
      <c r="G48" s="23">
        <f>F48*0.145</f>
        <v>9335.5529388199993</v>
      </c>
      <c r="H48" s="24">
        <v>226.8</v>
      </c>
      <c r="I48" s="24">
        <v>4356</v>
      </c>
      <c r="J48" s="24">
        <f>F48*0.0145</f>
        <v>933.55529388200011</v>
      </c>
      <c r="K48" s="22"/>
    </row>
    <row r="49" spans="1:11" s="15" customFormat="1" ht="13">
      <c r="B49" s="16"/>
      <c r="C49" s="16"/>
      <c r="D49" s="16"/>
      <c r="F49" s="26">
        <f>SUM(F43:F48)</f>
        <v>113335.653716</v>
      </c>
      <c r="G49" s="26">
        <f>SUM(G43:G48)</f>
        <v>23042.261338820001</v>
      </c>
      <c r="H49" s="26">
        <f>SUM(H43:H48)</f>
        <v>453.6</v>
      </c>
      <c r="I49" s="26">
        <f>SUM(I43:I48)</f>
        <v>8712</v>
      </c>
      <c r="J49" s="26">
        <f>SUM(J43:J48)</f>
        <v>1643.3669788820002</v>
      </c>
      <c r="K49" s="26">
        <f>SUM(K40:K48)</f>
        <v>0</v>
      </c>
    </row>
    <row r="50" spans="1:11" s="15" customFormat="1" ht="13">
      <c r="B50" s="16"/>
      <c r="C50" s="16"/>
      <c r="D50" s="16"/>
    </row>
    <row r="51" spans="1:11" s="15" customFormat="1" ht="13" hidden="1">
      <c r="A51" s="32" t="s">
        <v>24</v>
      </c>
      <c r="B51" s="16"/>
      <c r="C51" s="16"/>
      <c r="D51" s="16"/>
      <c r="H51" s="15" t="s">
        <v>25</v>
      </c>
    </row>
    <row r="52" spans="1:11" hidden="1">
      <c r="A52" s="15"/>
      <c r="B52" s="16"/>
      <c r="C52" s="16"/>
      <c r="D52" s="16"/>
      <c r="E52" s="4"/>
      <c r="F52" s="17"/>
      <c r="G52" s="18"/>
      <c r="H52" s="16"/>
      <c r="I52" s="16"/>
      <c r="J52" s="16"/>
    </row>
    <row r="53" spans="1:11" hidden="1">
      <c r="A53" s="15"/>
      <c r="B53" s="16"/>
      <c r="C53" s="16"/>
      <c r="D53" s="16"/>
      <c r="E53" s="4"/>
      <c r="F53" s="19">
        <f>E53</f>
        <v>0</v>
      </c>
      <c r="G53" s="23">
        <f>F53*0.1125</f>
        <v>0</v>
      </c>
      <c r="H53" s="24"/>
      <c r="I53" s="24"/>
      <c r="J53" s="24">
        <f>F53*0.0145</f>
        <v>0</v>
      </c>
      <c r="K53" s="22"/>
    </row>
    <row r="54" spans="1:11" s="15" customFormat="1" ht="13" hidden="1">
      <c r="B54" s="16"/>
      <c r="C54" s="16"/>
      <c r="D54" s="16"/>
      <c r="F54" s="26">
        <f t="shared" ref="F54:K54" si="6">SUM(F52:F53)</f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</row>
    <row r="55" spans="1:11" s="15" customFormat="1" ht="13" hidden="1">
      <c r="B55" s="16"/>
      <c r="C55" s="16"/>
      <c r="D55" s="16"/>
      <c r="F55" s="18"/>
    </row>
    <row r="56" spans="1:11" hidden="1">
      <c r="B56" s="1"/>
      <c r="C56" s="16"/>
      <c r="D56" s="16"/>
      <c r="E56" s="15"/>
      <c r="F56" s="15"/>
    </row>
    <row r="57" spans="1:11">
      <c r="B57" s="1"/>
      <c r="C57" s="16"/>
      <c r="D57" s="16"/>
      <c r="E57" s="15"/>
      <c r="F57" s="15"/>
    </row>
    <row r="58" spans="1:11">
      <c r="A58" s="15"/>
      <c r="B58" s="16"/>
      <c r="C58" s="16"/>
      <c r="D58" s="16"/>
      <c r="E58" s="15"/>
      <c r="F58" s="17"/>
    </row>
    <row r="59" spans="1:11">
      <c r="B59" s="1"/>
      <c r="C59" s="16"/>
      <c r="D59" s="16"/>
      <c r="E59" s="15"/>
      <c r="F59" s="17"/>
    </row>
    <row r="60" spans="1:11" s="35" customFormat="1">
      <c r="A60" s="33"/>
      <c r="B60" s="34"/>
      <c r="C60" s="34"/>
      <c r="D60" s="34"/>
    </row>
    <row r="61" spans="1:11" s="35" customFormat="1">
      <c r="A61" s="36"/>
      <c r="B61" s="34"/>
      <c r="C61" s="34"/>
      <c r="D61" s="34"/>
    </row>
    <row r="62" spans="1:11" s="34" customFormat="1">
      <c r="A62" s="30"/>
      <c r="B62" s="37"/>
      <c r="C62" s="37"/>
      <c r="D62" s="37"/>
      <c r="E62" s="30"/>
      <c r="F62" s="21"/>
    </row>
    <row r="63" spans="1:11" s="34" customFormat="1">
      <c r="A63" s="30"/>
      <c r="B63" s="37"/>
      <c r="C63" s="37"/>
      <c r="D63" s="37"/>
      <c r="E63" s="30"/>
      <c r="F63" s="21"/>
    </row>
    <row r="64" spans="1:11" s="34" customFormat="1">
      <c r="A64" s="30"/>
      <c r="B64" s="38"/>
      <c r="C64" s="37"/>
      <c r="D64" s="37"/>
      <c r="E64" s="30"/>
      <c r="F64" s="21"/>
    </row>
    <row r="65" spans="1:6" s="34" customFormat="1">
      <c r="A65" s="30"/>
      <c r="B65" s="37"/>
      <c r="C65" s="37"/>
      <c r="D65" s="37"/>
      <c r="E65" s="30"/>
      <c r="F65" s="21"/>
    </row>
    <row r="66" spans="1:6" s="35" customFormat="1">
      <c r="A66" s="36"/>
      <c r="B66" s="37"/>
      <c r="C66" s="37"/>
      <c r="D66" s="37"/>
      <c r="E66" s="30"/>
      <c r="F66" s="30"/>
    </row>
    <row r="67" spans="1:6" s="35" customFormat="1">
      <c r="A67" s="30"/>
      <c r="B67" s="37"/>
      <c r="C67" s="38"/>
      <c r="D67" s="37"/>
      <c r="E67" s="30"/>
      <c r="F67" s="30"/>
    </row>
    <row r="68" spans="1:6" s="35" customFormat="1">
      <c r="B68" s="34"/>
      <c r="C68" s="39"/>
      <c r="D68" s="34"/>
    </row>
    <row r="69" spans="1:6" s="35" customFormat="1">
      <c r="B69" s="34"/>
      <c r="C69" s="39"/>
      <c r="D69" s="34"/>
    </row>
    <row r="70" spans="1:6" s="35" customFormat="1">
      <c r="A70" s="36"/>
      <c r="B70" s="34"/>
      <c r="C70" s="39"/>
      <c r="D70" s="34"/>
    </row>
    <row r="71" spans="1:6" s="35" customFormat="1">
      <c r="A71" s="30"/>
      <c r="B71" s="40"/>
      <c r="C71" s="38"/>
      <c r="D71" s="34"/>
    </row>
    <row r="72" spans="1:6" s="35" customFormat="1">
      <c r="B72" s="34"/>
      <c r="C72" s="39"/>
      <c r="D72" s="34"/>
    </row>
    <row r="73" spans="1:6" s="35" customFormat="1">
      <c r="B73" s="34"/>
      <c r="C73" s="39"/>
      <c r="D73" s="34"/>
    </row>
    <row r="74" spans="1:6" s="35" customFormat="1">
      <c r="A74" s="36"/>
      <c r="B74" s="34"/>
      <c r="C74" s="39"/>
      <c r="D74" s="34"/>
    </row>
    <row r="75" spans="1:6" s="35" customFormat="1">
      <c r="A75" s="30"/>
      <c r="B75" s="40"/>
      <c r="C75" s="38"/>
      <c r="D75" s="34"/>
    </row>
    <row r="76" spans="1:6" s="35" customFormat="1">
      <c r="B76" s="34"/>
      <c r="C76" s="34"/>
      <c r="D76" s="34"/>
    </row>
    <row r="77" spans="1:6" s="35" customFormat="1">
      <c r="B77" s="34"/>
      <c r="C77" s="34"/>
      <c r="D77" s="34"/>
    </row>
    <row r="78" spans="1:6" s="35" customFormat="1">
      <c r="B78" s="34"/>
      <c r="C78" s="34"/>
      <c r="D78" s="34"/>
    </row>
    <row r="79" spans="1:6" s="35" customFormat="1">
      <c r="B79" s="34"/>
      <c r="C79" s="34"/>
      <c r="D79" s="34"/>
    </row>
    <row r="80" spans="1:6" s="35" customFormat="1">
      <c r="A80" s="33"/>
      <c r="B80" s="34"/>
      <c r="C80" s="34"/>
      <c r="D80" s="34"/>
    </row>
    <row r="81" spans="1:4" s="35" customFormat="1">
      <c r="A81" s="33"/>
      <c r="B81" s="34"/>
      <c r="C81" s="34"/>
      <c r="D81" s="34"/>
    </row>
  </sheetData>
  <mergeCells count="3">
    <mergeCell ref="A1:F1"/>
    <mergeCell ref="A3:F3"/>
    <mergeCell ref="A5:F5"/>
  </mergeCells>
  <pageMargins left="0.7" right="0.7" top="0.75" bottom="0.75" header="0.3" footer="0.3"/>
  <pageSetup scale="75" orientation="landscape"/>
  <rowBreaks count="1" manualBreakCount="1">
    <brk id="2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G46" sqref="G46"/>
    </sheetView>
  </sheetViews>
  <sheetFormatPr baseColWidth="10" defaultRowHeight="14" x14ac:dyDescent="0"/>
  <sheetData>
    <row r="1" spans="1:10">
      <c r="A1" s="52" t="s">
        <v>35</v>
      </c>
      <c r="B1" s="53" t="s">
        <v>36</v>
      </c>
      <c r="C1" s="53" t="s">
        <v>37</v>
      </c>
      <c r="D1" s="53" t="s">
        <v>38</v>
      </c>
      <c r="E1" s="52" t="s">
        <v>39</v>
      </c>
      <c r="F1" s="54" t="s">
        <v>40</v>
      </c>
      <c r="G1" s="55"/>
      <c r="H1" s="56"/>
      <c r="I1" s="56"/>
      <c r="J1" s="57"/>
    </row>
    <row r="2" spans="1:10">
      <c r="A2" s="59" t="s">
        <v>42</v>
      </c>
      <c r="B2" s="60"/>
      <c r="C2" s="60"/>
      <c r="D2" s="60"/>
      <c r="E2" s="60"/>
      <c r="F2" s="60"/>
      <c r="G2" s="61"/>
      <c r="H2" s="60"/>
      <c r="I2" s="60"/>
    </row>
    <row r="3" spans="1:10">
      <c r="A3" s="60">
        <v>100</v>
      </c>
      <c r="B3" s="63" t="s">
        <v>43</v>
      </c>
      <c r="C3" s="60">
        <v>1920</v>
      </c>
      <c r="D3" s="60"/>
      <c r="E3" s="60"/>
      <c r="F3" s="60"/>
      <c r="G3" s="64" t="s">
        <v>44</v>
      </c>
      <c r="H3" s="65" t="s">
        <v>45</v>
      </c>
      <c r="I3" s="66"/>
      <c r="J3" s="157"/>
    </row>
    <row r="4" spans="1:10">
      <c r="H4" t="s">
        <v>389</v>
      </c>
      <c r="J4" s="158">
        <v>7000</v>
      </c>
    </row>
    <row r="5" spans="1:10">
      <c r="H5" t="s">
        <v>390</v>
      </c>
      <c r="J5" s="158">
        <v>12000</v>
      </c>
    </row>
    <row r="6" spans="1:10">
      <c r="H6" t="s">
        <v>391</v>
      </c>
      <c r="J6" s="158">
        <v>25000</v>
      </c>
    </row>
    <row r="7" spans="1:10">
      <c r="A7" s="60">
        <v>100</v>
      </c>
      <c r="B7" s="63" t="s">
        <v>43</v>
      </c>
      <c r="C7" s="60">
        <v>1920</v>
      </c>
      <c r="D7" s="60"/>
      <c r="E7" s="60"/>
      <c r="F7" s="60"/>
      <c r="G7" s="64" t="s">
        <v>47</v>
      </c>
      <c r="H7" s="65" t="s">
        <v>48</v>
      </c>
      <c r="I7" s="66"/>
      <c r="J7" s="67"/>
    </row>
    <row r="8" spans="1:10">
      <c r="A8" s="60">
        <v>100</v>
      </c>
      <c r="B8" s="63" t="s">
        <v>43</v>
      </c>
      <c r="C8" s="60">
        <v>1921</v>
      </c>
      <c r="D8" s="60"/>
      <c r="E8" s="60"/>
      <c r="F8" s="60"/>
      <c r="G8" s="64" t="s">
        <v>49</v>
      </c>
      <c r="H8" s="65" t="s">
        <v>50</v>
      </c>
      <c r="I8" s="66"/>
      <c r="J8" s="157"/>
    </row>
    <row r="9" spans="1:10">
      <c r="H9" t="s">
        <v>392</v>
      </c>
      <c r="J9" s="158">
        <v>20000</v>
      </c>
    </row>
    <row r="10" spans="1:10">
      <c r="H10" t="s">
        <v>393</v>
      </c>
      <c r="J10" s="158">
        <v>5000</v>
      </c>
    </row>
    <row r="12" spans="1:10">
      <c r="I12" t="s">
        <v>394</v>
      </c>
      <c r="J12" s="158">
        <v>69000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Wages &amp; Benefits </vt:lpstr>
      <vt:lpstr>Donation Break-Down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Mintz</dc:creator>
  <cp:lastModifiedBy>Steve West</cp:lastModifiedBy>
  <cp:lastPrinted>2015-01-16T20:34:45Z</cp:lastPrinted>
  <dcterms:created xsi:type="dcterms:W3CDTF">2014-12-10T20:55:08Z</dcterms:created>
  <dcterms:modified xsi:type="dcterms:W3CDTF">2016-02-16T20:58:46Z</dcterms:modified>
</cp:coreProperties>
</file>